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Leisure" sheetId="1" r:id="rId1"/>
    <sheet name="JWW" sheetId="2" r:id="rId2"/>
    <sheet name="Windle Valley" sheetId="3" r:id="rId3"/>
    <sheet name="Civic Events" sheetId="4" r:id="rId4"/>
    <sheet name="C Theatre" sheetId="5" r:id="rId5"/>
    <sheet name="Theatre" sheetId="6" r:id="rId6"/>
    <sheet name="Camb Theatre" sheetId="7" r:id="rId7"/>
    <sheet name="Windle" sheetId="8" r:id="rId8"/>
    <sheet name="Parks" sheetId="9" r:id="rId9"/>
    <sheet name="Media" sheetId="10" r:id="rId10"/>
    <sheet name="Corporate" sheetId="11" r:id="rId11"/>
    <sheet name="Land Drainage" sheetId="12" r:id="rId12"/>
  </sheets>
  <calcPr calcId="145621"/>
</workbook>
</file>

<file path=xl/calcChain.xml><?xml version="1.0" encoding="utf-8"?>
<calcChain xmlns="http://schemas.openxmlformats.org/spreadsheetml/2006/main">
  <c r="F22" i="7" l="1"/>
  <c r="F21" i="7"/>
  <c r="F33" i="7"/>
  <c r="F32" i="7"/>
  <c r="F30" i="7"/>
  <c r="C38" i="7"/>
  <c r="R37" i="7"/>
  <c r="Q37" i="7"/>
  <c r="P37" i="7"/>
  <c r="O37" i="7"/>
  <c r="D37" i="7"/>
  <c r="D38" i="7" s="1"/>
  <c r="P35" i="7"/>
  <c r="O35" i="7"/>
  <c r="P34" i="7"/>
  <c r="O34" i="7"/>
  <c r="P33" i="7"/>
  <c r="O33" i="7"/>
  <c r="R32" i="7"/>
  <c r="Q32" i="7"/>
  <c r="P32" i="7"/>
  <c r="O32" i="7"/>
  <c r="R31" i="7"/>
  <c r="Q31" i="7"/>
  <c r="P31" i="7"/>
  <c r="O31" i="7"/>
  <c r="R30" i="7"/>
  <c r="Q30" i="7"/>
  <c r="P30" i="7"/>
  <c r="O30" i="7"/>
  <c r="R29" i="7"/>
  <c r="Q29" i="7"/>
  <c r="P29" i="7"/>
  <c r="O29" i="7"/>
  <c r="R28" i="7"/>
  <c r="Q28" i="7"/>
  <c r="P28" i="7"/>
  <c r="O28" i="7"/>
  <c r="R27" i="7"/>
  <c r="Q27" i="7"/>
  <c r="P27" i="7"/>
  <c r="O27" i="7"/>
  <c r="P26" i="7"/>
  <c r="O26" i="7"/>
  <c r="R25" i="7"/>
  <c r="Q25" i="7"/>
  <c r="P25" i="7"/>
  <c r="O25" i="7"/>
  <c r="R24" i="7"/>
  <c r="Q24" i="7"/>
  <c r="P24" i="7"/>
  <c r="O24" i="7"/>
  <c r="R23" i="7"/>
  <c r="Q23" i="7"/>
  <c r="P23" i="7"/>
  <c r="O23" i="7"/>
  <c r="Q22" i="7"/>
  <c r="P22" i="7"/>
  <c r="O22" i="7"/>
  <c r="R21" i="7"/>
  <c r="Q21" i="7"/>
  <c r="P21" i="7"/>
  <c r="O21" i="7"/>
  <c r="R20" i="7"/>
  <c r="Q20" i="7"/>
  <c r="P20" i="7"/>
  <c r="O20" i="7"/>
  <c r="R19" i="7"/>
  <c r="Q19" i="7"/>
  <c r="P19" i="7"/>
  <c r="O19" i="7"/>
  <c r="R18" i="7"/>
  <c r="Q18" i="7"/>
  <c r="P18" i="7"/>
  <c r="O18" i="7"/>
  <c r="R17" i="7"/>
  <c r="Q17" i="7"/>
  <c r="P17" i="7"/>
  <c r="O17" i="7"/>
  <c r="R16" i="7"/>
  <c r="Q16" i="7"/>
  <c r="P16" i="7"/>
  <c r="O16" i="7"/>
  <c r="R13" i="7"/>
  <c r="Q13" i="7"/>
  <c r="P13" i="7"/>
  <c r="O13" i="7"/>
  <c r="R12" i="7"/>
  <c r="Q12" i="7"/>
  <c r="P12" i="7"/>
  <c r="O12" i="7"/>
  <c r="F38" i="7" l="1"/>
  <c r="F14" i="10"/>
  <c r="F34" i="10" l="1"/>
  <c r="C34" i="10"/>
  <c r="S33" i="10"/>
  <c r="R33" i="10"/>
  <c r="Q33" i="10"/>
  <c r="P33" i="10"/>
  <c r="D33" i="10"/>
  <c r="S32" i="10"/>
  <c r="R32" i="10"/>
  <c r="Q32" i="10"/>
  <c r="P32" i="10"/>
  <c r="D32" i="10"/>
  <c r="S31" i="10"/>
  <c r="R31" i="10"/>
  <c r="Q31" i="10"/>
  <c r="P31" i="10"/>
  <c r="D31" i="10"/>
  <c r="S30" i="10"/>
  <c r="R30" i="10"/>
  <c r="Q30" i="10"/>
  <c r="P30" i="10"/>
  <c r="D30" i="10"/>
  <c r="S29" i="10"/>
  <c r="R29" i="10"/>
  <c r="Q29" i="10"/>
  <c r="P29" i="10"/>
  <c r="D29" i="10"/>
  <c r="S28" i="10"/>
  <c r="R28" i="10"/>
  <c r="Q28" i="10"/>
  <c r="P28" i="10"/>
  <c r="D28" i="10"/>
  <c r="S27" i="10"/>
  <c r="R27" i="10"/>
  <c r="Q27" i="10"/>
  <c r="P27" i="10"/>
  <c r="D27" i="10"/>
  <c r="S26" i="10"/>
  <c r="R26" i="10"/>
  <c r="Q26" i="10"/>
  <c r="P26" i="10"/>
  <c r="D26" i="10"/>
  <c r="S25" i="10"/>
  <c r="R25" i="10"/>
  <c r="Q25" i="10"/>
  <c r="P25" i="10"/>
  <c r="S24" i="10"/>
  <c r="R24" i="10"/>
  <c r="Q24" i="10"/>
  <c r="P24" i="10"/>
  <c r="D24" i="10"/>
  <c r="D34" i="10" s="1"/>
  <c r="S23" i="10"/>
  <c r="R23" i="10"/>
  <c r="Q23" i="10"/>
  <c r="P23" i="10"/>
  <c r="S18" i="10"/>
  <c r="R18" i="10"/>
  <c r="Q18" i="10"/>
  <c r="P18" i="10"/>
  <c r="S14" i="10"/>
  <c r="R14" i="10"/>
  <c r="Q14" i="10"/>
  <c r="P14" i="10"/>
  <c r="S13" i="10"/>
  <c r="R13" i="10"/>
  <c r="Q13" i="10"/>
  <c r="P13" i="10"/>
  <c r="S12" i="10"/>
  <c r="R12" i="10"/>
  <c r="Q12" i="10"/>
  <c r="P12" i="10"/>
  <c r="F15" i="5" l="1"/>
  <c r="D15" i="5"/>
  <c r="C15" i="5"/>
  <c r="P14" i="5"/>
  <c r="O14" i="5"/>
  <c r="P12" i="5"/>
  <c r="O12" i="5"/>
  <c r="F32" i="8" l="1"/>
  <c r="F13" i="8"/>
  <c r="F14" i="8"/>
  <c r="F15" i="8"/>
  <c r="F16" i="8"/>
  <c r="F17" i="8"/>
  <c r="F18" i="8"/>
  <c r="F19" i="8"/>
  <c r="F12" i="8"/>
  <c r="E32" i="8"/>
  <c r="S31" i="8"/>
  <c r="R31" i="8"/>
  <c r="Q31" i="8"/>
  <c r="P31" i="8"/>
  <c r="S30" i="8"/>
  <c r="R30" i="8"/>
  <c r="Q30" i="8"/>
  <c r="P30" i="8"/>
  <c r="S29" i="8"/>
  <c r="R29" i="8"/>
  <c r="Q29" i="8"/>
  <c r="P29" i="8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R22" i="8"/>
  <c r="Q22" i="8"/>
  <c r="P22" i="8"/>
  <c r="S21" i="8"/>
  <c r="R21" i="8"/>
  <c r="Q21" i="8"/>
  <c r="P21" i="8"/>
  <c r="S20" i="8"/>
  <c r="R20" i="8"/>
  <c r="Q20" i="8"/>
  <c r="P20" i="8"/>
  <c r="S19" i="8"/>
  <c r="R19" i="8"/>
  <c r="Q19" i="8"/>
  <c r="P19" i="8"/>
  <c r="S18" i="8"/>
  <c r="R18" i="8"/>
  <c r="Q18" i="8"/>
  <c r="P18" i="8"/>
  <c r="S17" i="8"/>
  <c r="R17" i="8"/>
  <c r="Q17" i="8"/>
  <c r="P17" i="8"/>
  <c r="S16" i="8"/>
  <c r="R16" i="8"/>
  <c r="Q16" i="8"/>
  <c r="P16" i="8"/>
  <c r="S15" i="8"/>
  <c r="R15" i="8"/>
  <c r="Q15" i="8"/>
  <c r="P15" i="8"/>
  <c r="S14" i="8"/>
  <c r="R14" i="8"/>
  <c r="Q14" i="8"/>
  <c r="P14" i="8"/>
  <c r="S13" i="8"/>
  <c r="R13" i="8"/>
  <c r="Q13" i="8"/>
  <c r="P13" i="8"/>
  <c r="S12" i="8"/>
  <c r="R12" i="8"/>
  <c r="Q12" i="8"/>
  <c r="P12" i="8"/>
  <c r="C29" i="9" l="1"/>
  <c r="S28" i="9"/>
  <c r="R28" i="9"/>
  <c r="Q28" i="9"/>
  <c r="P28" i="9"/>
  <c r="D28" i="9"/>
  <c r="D27" i="9"/>
  <c r="D26" i="9"/>
  <c r="S23" i="9"/>
  <c r="R23" i="9"/>
  <c r="Q23" i="9"/>
  <c r="P23" i="9"/>
  <c r="D19" i="9"/>
  <c r="D18" i="9"/>
  <c r="D17" i="9"/>
  <c r="F16" i="9"/>
  <c r="D16" i="9"/>
  <c r="F15" i="9"/>
  <c r="D14" i="9"/>
  <c r="F14" i="9" s="1"/>
  <c r="S13" i="9"/>
  <c r="R13" i="9"/>
  <c r="Q13" i="9"/>
  <c r="P13" i="9"/>
  <c r="D13" i="9"/>
  <c r="S12" i="9"/>
  <c r="R12" i="9"/>
  <c r="Q12" i="9"/>
  <c r="P12" i="9"/>
  <c r="F12" i="9"/>
  <c r="D29" i="9" l="1"/>
  <c r="F29" i="9" s="1"/>
  <c r="C26" i="6"/>
  <c r="S25" i="6"/>
  <c r="R25" i="6"/>
  <c r="Q25" i="6"/>
  <c r="P25" i="6"/>
  <c r="D25" i="6"/>
  <c r="S24" i="6"/>
  <c r="R24" i="6"/>
  <c r="Q24" i="6"/>
  <c r="P24" i="6"/>
  <c r="D24" i="6"/>
  <c r="S23" i="6"/>
  <c r="R23" i="6"/>
  <c r="Q23" i="6"/>
  <c r="P23" i="6"/>
  <c r="D23" i="6"/>
  <c r="S22" i="6"/>
  <c r="R22" i="6"/>
  <c r="Q22" i="6"/>
  <c r="P22" i="6"/>
  <c r="D22" i="6"/>
  <c r="S21" i="6"/>
  <c r="R21" i="6"/>
  <c r="Q21" i="6"/>
  <c r="P21" i="6"/>
  <c r="F21" i="6"/>
  <c r="D21" i="6"/>
  <c r="S20" i="6"/>
  <c r="R20" i="6"/>
  <c r="Q20" i="6"/>
  <c r="P20" i="6"/>
  <c r="D20" i="6"/>
  <c r="F20" i="6" s="1"/>
  <c r="S19" i="6"/>
  <c r="R19" i="6"/>
  <c r="Q19" i="6"/>
  <c r="P19" i="6"/>
  <c r="F19" i="6"/>
  <c r="D19" i="6"/>
  <c r="S18" i="6"/>
  <c r="R18" i="6"/>
  <c r="Q18" i="6"/>
  <c r="P18" i="6"/>
  <c r="D18" i="6"/>
  <c r="D26" i="6" s="1"/>
  <c r="S17" i="6"/>
  <c r="R17" i="6"/>
  <c r="Q17" i="6"/>
  <c r="P17" i="6"/>
  <c r="F17" i="6"/>
  <c r="S16" i="6"/>
  <c r="R16" i="6"/>
  <c r="Q16" i="6"/>
  <c r="P16" i="6"/>
  <c r="F16" i="6"/>
  <c r="S15" i="6"/>
  <c r="R15" i="6"/>
  <c r="Q15" i="6"/>
  <c r="P15" i="6"/>
  <c r="F15" i="6"/>
  <c r="S14" i="6"/>
  <c r="R14" i="6"/>
  <c r="Q14" i="6"/>
  <c r="P14" i="6"/>
  <c r="F14" i="6"/>
  <c r="F13" i="6"/>
  <c r="F12" i="6"/>
  <c r="F26" i="6" l="1"/>
  <c r="F32" i="11" l="1"/>
  <c r="C32" i="11"/>
  <c r="S31" i="11"/>
  <c r="R31" i="11"/>
  <c r="Q31" i="11"/>
  <c r="P31" i="11"/>
  <c r="D31" i="11"/>
  <c r="S30" i="11"/>
  <c r="R30" i="11"/>
  <c r="Q30" i="11"/>
  <c r="P30" i="11"/>
  <c r="D30" i="11"/>
  <c r="S29" i="11"/>
  <c r="R29" i="11"/>
  <c r="Q29" i="11"/>
  <c r="P29" i="11"/>
  <c r="D29" i="11"/>
  <c r="S28" i="11"/>
  <c r="R28" i="11"/>
  <c r="Q28" i="11"/>
  <c r="P28" i="11"/>
  <c r="D28" i="11"/>
  <c r="S27" i="11"/>
  <c r="R27" i="11"/>
  <c r="Q27" i="11"/>
  <c r="P27" i="11"/>
  <c r="D27" i="11"/>
  <c r="S26" i="11"/>
  <c r="R26" i="11"/>
  <c r="Q26" i="11"/>
  <c r="P26" i="11"/>
  <c r="D26" i="11"/>
  <c r="S25" i="11"/>
  <c r="R25" i="11"/>
  <c r="Q25" i="11"/>
  <c r="P25" i="11"/>
  <c r="D25" i="11"/>
  <c r="S24" i="11"/>
  <c r="R24" i="11"/>
  <c r="Q24" i="11"/>
  <c r="P24" i="11"/>
  <c r="D24" i="11"/>
  <c r="S23" i="11"/>
  <c r="R23" i="11"/>
  <c r="Q23" i="11"/>
  <c r="P23" i="11"/>
  <c r="D23" i="11"/>
  <c r="S22" i="11"/>
  <c r="R22" i="11"/>
  <c r="Q22" i="11"/>
  <c r="P22" i="11"/>
  <c r="D22" i="11"/>
  <c r="S21" i="11"/>
  <c r="R21" i="11"/>
  <c r="Q21" i="11"/>
  <c r="P21" i="11"/>
  <c r="D21" i="11"/>
  <c r="S20" i="11"/>
  <c r="R20" i="11"/>
  <c r="Q20" i="11"/>
  <c r="P20" i="11"/>
  <c r="D20" i="11"/>
  <c r="D32" i="11" s="1"/>
  <c r="S19" i="11"/>
  <c r="R19" i="11"/>
  <c r="Q19" i="11"/>
  <c r="P19" i="11"/>
  <c r="S18" i="11"/>
  <c r="R18" i="11"/>
  <c r="Q18" i="11"/>
  <c r="P18" i="11"/>
  <c r="S17" i="11"/>
  <c r="R17" i="11"/>
  <c r="Q17" i="11"/>
  <c r="P17" i="11"/>
  <c r="S16" i="11"/>
  <c r="R16" i="11"/>
  <c r="Q16" i="11"/>
  <c r="P16" i="11"/>
  <c r="S15" i="11"/>
  <c r="R15" i="11"/>
  <c r="Q15" i="11"/>
  <c r="P15" i="11"/>
  <c r="S14" i="11"/>
  <c r="R14" i="11"/>
  <c r="Q14" i="11"/>
  <c r="P14" i="11"/>
  <c r="S13" i="11"/>
  <c r="R13" i="11"/>
  <c r="Q13" i="11"/>
  <c r="P13" i="11"/>
  <c r="S12" i="11"/>
  <c r="R12" i="11"/>
  <c r="Q12" i="11"/>
  <c r="P12" i="11"/>
  <c r="F32" i="12" l="1"/>
  <c r="C32" i="12"/>
  <c r="S31" i="12"/>
  <c r="R31" i="12"/>
  <c r="Q31" i="12"/>
  <c r="P31" i="12"/>
  <c r="D31" i="12"/>
  <c r="D32" i="12" s="1"/>
  <c r="S30" i="12"/>
  <c r="R30" i="12"/>
  <c r="Q30" i="12"/>
  <c r="P30" i="12"/>
  <c r="S29" i="12"/>
  <c r="R29" i="12"/>
  <c r="Q29" i="12"/>
  <c r="P29" i="12"/>
  <c r="S28" i="12"/>
  <c r="R28" i="12"/>
  <c r="Q28" i="12"/>
  <c r="P28" i="12"/>
  <c r="S27" i="12"/>
  <c r="R27" i="12"/>
  <c r="Q27" i="12"/>
  <c r="P27" i="12"/>
  <c r="S26" i="12"/>
  <c r="R26" i="12"/>
  <c r="Q26" i="12"/>
  <c r="P26" i="12"/>
  <c r="S25" i="12"/>
  <c r="R25" i="12"/>
  <c r="Q25" i="12"/>
  <c r="P25" i="12"/>
  <c r="S24" i="12"/>
  <c r="R24" i="12"/>
  <c r="Q24" i="12"/>
  <c r="P24" i="12"/>
  <c r="S23" i="12"/>
  <c r="R23" i="12"/>
  <c r="Q23" i="12"/>
  <c r="P23" i="12"/>
  <c r="S22" i="12"/>
  <c r="R22" i="12"/>
  <c r="Q22" i="12"/>
  <c r="P22" i="12"/>
  <c r="S21" i="12"/>
  <c r="R21" i="12"/>
  <c r="Q21" i="12"/>
  <c r="P21" i="12"/>
  <c r="S20" i="12"/>
  <c r="R20" i="12"/>
  <c r="Q20" i="12"/>
  <c r="P20" i="12"/>
  <c r="S19" i="12"/>
  <c r="R19" i="12"/>
  <c r="Q19" i="12"/>
  <c r="P19" i="12"/>
  <c r="S18" i="12"/>
  <c r="R18" i="12"/>
  <c r="Q18" i="12"/>
  <c r="P18" i="12"/>
  <c r="S17" i="12"/>
  <c r="R17" i="12"/>
  <c r="Q17" i="12"/>
  <c r="P17" i="12"/>
  <c r="S16" i="12"/>
  <c r="R16" i="12"/>
  <c r="Q16" i="12"/>
  <c r="P16" i="12"/>
  <c r="S15" i="12"/>
  <c r="R15" i="12"/>
  <c r="Q15" i="12"/>
  <c r="P15" i="12"/>
  <c r="S14" i="12"/>
  <c r="R14" i="12"/>
  <c r="Q14" i="12"/>
  <c r="P14" i="12"/>
  <c r="S13" i="12"/>
  <c r="R13" i="12"/>
  <c r="Q13" i="12"/>
  <c r="P13" i="12"/>
  <c r="S12" i="12"/>
  <c r="R12" i="12"/>
  <c r="Q12" i="12"/>
  <c r="P12" i="12"/>
  <c r="F13" i="4" l="1"/>
  <c r="F12" i="4"/>
  <c r="F32" i="4"/>
  <c r="C32" i="4"/>
  <c r="S31" i="4"/>
  <c r="R31" i="4"/>
  <c r="Q31" i="4"/>
  <c r="P31" i="4"/>
  <c r="D31" i="4"/>
  <c r="S30" i="4"/>
  <c r="R30" i="4"/>
  <c r="Q30" i="4"/>
  <c r="P30" i="4"/>
  <c r="D30" i="4"/>
  <c r="S29" i="4"/>
  <c r="R29" i="4"/>
  <c r="Q29" i="4"/>
  <c r="P29" i="4"/>
  <c r="D29" i="4"/>
  <c r="S28" i="4"/>
  <c r="R28" i="4"/>
  <c r="Q28" i="4"/>
  <c r="P28" i="4"/>
  <c r="D28" i="4"/>
  <c r="S27" i="4"/>
  <c r="R27" i="4"/>
  <c r="Q27" i="4"/>
  <c r="P27" i="4"/>
  <c r="D27" i="4"/>
  <c r="S26" i="4"/>
  <c r="R26" i="4"/>
  <c r="Q26" i="4"/>
  <c r="P26" i="4"/>
  <c r="D26" i="4"/>
  <c r="S25" i="4"/>
  <c r="R25" i="4"/>
  <c r="Q25" i="4"/>
  <c r="P25" i="4"/>
  <c r="D25" i="4"/>
  <c r="S24" i="4"/>
  <c r="R24" i="4"/>
  <c r="Q24" i="4"/>
  <c r="P24" i="4"/>
  <c r="D24" i="4"/>
  <c r="S23" i="4"/>
  <c r="R23" i="4"/>
  <c r="Q23" i="4"/>
  <c r="P23" i="4"/>
  <c r="D23" i="4"/>
  <c r="S22" i="4"/>
  <c r="R22" i="4"/>
  <c r="Q22" i="4"/>
  <c r="P22" i="4"/>
  <c r="D22" i="4"/>
  <c r="S21" i="4"/>
  <c r="R21" i="4"/>
  <c r="Q21" i="4"/>
  <c r="P21" i="4"/>
  <c r="D21" i="4"/>
  <c r="S20" i="4"/>
  <c r="R20" i="4"/>
  <c r="Q20" i="4"/>
  <c r="P20" i="4"/>
  <c r="D20" i="4"/>
  <c r="S19" i="4"/>
  <c r="R19" i="4"/>
  <c r="Q19" i="4"/>
  <c r="P19" i="4"/>
  <c r="D19" i="4"/>
  <c r="S18" i="4"/>
  <c r="R18" i="4"/>
  <c r="Q18" i="4"/>
  <c r="P18" i="4"/>
  <c r="D18" i="4"/>
  <c r="S17" i="4"/>
  <c r="R17" i="4"/>
  <c r="Q17" i="4"/>
  <c r="P17" i="4"/>
  <c r="D17" i="4"/>
  <c r="S16" i="4"/>
  <c r="R16" i="4"/>
  <c r="Q16" i="4"/>
  <c r="P16" i="4"/>
  <c r="D16" i="4"/>
  <c r="S15" i="4"/>
  <c r="R15" i="4"/>
  <c r="Q15" i="4"/>
  <c r="P15" i="4"/>
  <c r="D15" i="4"/>
  <c r="S14" i="4"/>
  <c r="R14" i="4"/>
  <c r="Q14" i="4"/>
  <c r="P14" i="4"/>
  <c r="D14" i="4"/>
  <c r="S13" i="4"/>
  <c r="R13" i="4"/>
  <c r="Q13" i="4"/>
  <c r="P13" i="4"/>
  <c r="S12" i="4"/>
  <c r="R12" i="4"/>
  <c r="Q12" i="4"/>
  <c r="P12" i="4"/>
  <c r="D32" i="4"/>
  <c r="F32" i="3" l="1"/>
  <c r="C32" i="3"/>
  <c r="S31" i="3"/>
  <c r="R31" i="3"/>
  <c r="Q31" i="3"/>
  <c r="P31" i="3"/>
  <c r="D31" i="3"/>
  <c r="S30" i="3"/>
  <c r="R30" i="3"/>
  <c r="Q30" i="3"/>
  <c r="P30" i="3"/>
  <c r="D30" i="3"/>
  <c r="S29" i="3"/>
  <c r="R29" i="3"/>
  <c r="Q29" i="3"/>
  <c r="P29" i="3"/>
  <c r="D29" i="3"/>
  <c r="S28" i="3"/>
  <c r="R28" i="3"/>
  <c r="Q28" i="3"/>
  <c r="P28" i="3"/>
  <c r="D28" i="3"/>
  <c r="S27" i="3"/>
  <c r="R27" i="3"/>
  <c r="Q27" i="3"/>
  <c r="P27" i="3"/>
  <c r="D27" i="3"/>
  <c r="S26" i="3"/>
  <c r="R26" i="3"/>
  <c r="Q26" i="3"/>
  <c r="P26" i="3"/>
  <c r="D26" i="3"/>
  <c r="S25" i="3"/>
  <c r="R25" i="3"/>
  <c r="Q25" i="3"/>
  <c r="P25" i="3"/>
  <c r="D25" i="3"/>
  <c r="S24" i="3"/>
  <c r="R24" i="3"/>
  <c r="Q24" i="3"/>
  <c r="P24" i="3"/>
  <c r="D24" i="3"/>
  <c r="S23" i="3"/>
  <c r="R23" i="3"/>
  <c r="Q23" i="3"/>
  <c r="P23" i="3"/>
  <c r="D23" i="3"/>
  <c r="S22" i="3"/>
  <c r="R22" i="3"/>
  <c r="Q22" i="3"/>
  <c r="P22" i="3"/>
  <c r="D22" i="3"/>
  <c r="S21" i="3"/>
  <c r="R21" i="3"/>
  <c r="Q21" i="3"/>
  <c r="P21" i="3"/>
  <c r="D21" i="3"/>
  <c r="S20" i="3"/>
  <c r="R20" i="3"/>
  <c r="Q20" i="3"/>
  <c r="P20" i="3"/>
  <c r="D20" i="3"/>
  <c r="S19" i="3"/>
  <c r="R19" i="3"/>
  <c r="Q19" i="3"/>
  <c r="P19" i="3"/>
  <c r="D19" i="3"/>
  <c r="D32" i="3" s="1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F13" i="2" l="1"/>
  <c r="F12" i="2"/>
  <c r="F32" i="2" s="1"/>
  <c r="C32" i="2"/>
  <c r="S31" i="2"/>
  <c r="R31" i="2"/>
  <c r="Q31" i="2"/>
  <c r="P31" i="2"/>
  <c r="D31" i="2"/>
  <c r="S30" i="2"/>
  <c r="R30" i="2"/>
  <c r="Q30" i="2"/>
  <c r="P30" i="2"/>
  <c r="D30" i="2"/>
  <c r="S29" i="2"/>
  <c r="R29" i="2"/>
  <c r="Q29" i="2"/>
  <c r="P29" i="2"/>
  <c r="D29" i="2"/>
  <c r="S28" i="2"/>
  <c r="R28" i="2"/>
  <c r="Q28" i="2"/>
  <c r="P28" i="2"/>
  <c r="D28" i="2"/>
  <c r="S27" i="2"/>
  <c r="R27" i="2"/>
  <c r="Q27" i="2"/>
  <c r="P27" i="2"/>
  <c r="D27" i="2"/>
  <c r="S26" i="2"/>
  <c r="R26" i="2"/>
  <c r="Q26" i="2"/>
  <c r="P26" i="2"/>
  <c r="D26" i="2"/>
  <c r="S25" i="2"/>
  <c r="R25" i="2"/>
  <c r="Q25" i="2"/>
  <c r="P25" i="2"/>
  <c r="D25" i="2"/>
  <c r="S24" i="2"/>
  <c r="R24" i="2"/>
  <c r="Q24" i="2"/>
  <c r="P24" i="2"/>
  <c r="D24" i="2"/>
  <c r="S23" i="2"/>
  <c r="R23" i="2"/>
  <c r="Q23" i="2"/>
  <c r="P23" i="2"/>
  <c r="D23" i="2"/>
  <c r="S22" i="2"/>
  <c r="R22" i="2"/>
  <c r="Q22" i="2"/>
  <c r="P22" i="2"/>
  <c r="D22" i="2"/>
  <c r="S21" i="2"/>
  <c r="R21" i="2"/>
  <c r="Q21" i="2"/>
  <c r="P21" i="2"/>
  <c r="S20" i="2"/>
  <c r="R20" i="2"/>
  <c r="Q20" i="2"/>
  <c r="P20" i="2"/>
  <c r="S19" i="2"/>
  <c r="R19" i="2"/>
  <c r="Q19" i="2"/>
  <c r="P19" i="2"/>
  <c r="S18" i="2"/>
  <c r="R18" i="2"/>
  <c r="Q18" i="2"/>
  <c r="P18" i="2"/>
  <c r="S17" i="2"/>
  <c r="R17" i="2"/>
  <c r="Q17" i="2"/>
  <c r="P17" i="2"/>
  <c r="S16" i="2"/>
  <c r="R16" i="2"/>
  <c r="Q16" i="2"/>
  <c r="P16" i="2"/>
  <c r="S15" i="2"/>
  <c r="R15" i="2"/>
  <c r="Q15" i="2"/>
  <c r="P15" i="2"/>
  <c r="S14" i="2"/>
  <c r="R14" i="2"/>
  <c r="Q14" i="2"/>
  <c r="P14" i="2"/>
  <c r="S13" i="2"/>
  <c r="R13" i="2"/>
  <c r="Q13" i="2"/>
  <c r="P13" i="2"/>
  <c r="D13" i="2"/>
  <c r="S12" i="2"/>
  <c r="R12" i="2"/>
  <c r="Q12" i="2"/>
  <c r="P12" i="2"/>
  <c r="D12" i="2"/>
  <c r="D32" i="2" s="1"/>
  <c r="C27" i="1" l="1"/>
  <c r="S26" i="1"/>
  <c r="R26" i="1"/>
  <c r="Q26" i="1"/>
  <c r="P26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F16" i="1"/>
  <c r="S15" i="1"/>
  <c r="R15" i="1"/>
  <c r="Q15" i="1"/>
  <c r="P15" i="1"/>
  <c r="D15" i="1"/>
  <c r="F15" i="1" s="1"/>
  <c r="S14" i="1"/>
  <c r="R14" i="1"/>
  <c r="Q14" i="1"/>
  <c r="P14" i="1"/>
  <c r="D27" i="1"/>
  <c r="F27" i="1" l="1"/>
</calcChain>
</file>

<file path=xl/comments1.xml><?xml version="1.0" encoding="utf-8"?>
<comments xmlns="http://schemas.openxmlformats.org/spreadsheetml/2006/main">
  <authors>
    <author>Andrew Edmeads</author>
  </authors>
  <commentList>
    <comment ref="A21" authorId="0">
      <text>
        <r>
          <rPr>
            <b/>
            <sz val="9"/>
            <color indexed="81"/>
            <rFont val="Tahoma"/>
            <family val="2"/>
          </rPr>
          <t>Andrew Edmeads:</t>
        </r>
        <r>
          <rPr>
            <sz val="9"/>
            <color indexed="81"/>
            <rFont val="Tahoma"/>
            <family val="2"/>
          </rPr>
          <t xml:space="preserve">
Awaiting receipt from hire company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Andrew Edmeads:</t>
        </r>
        <r>
          <rPr>
            <sz val="9"/>
            <color indexed="81"/>
            <rFont val="Tahoma"/>
            <family val="2"/>
          </rPr>
          <t xml:space="preserve">
Awaiting receipt from hire company</t>
        </r>
      </text>
    </comment>
  </commentList>
</comments>
</file>

<file path=xl/sharedStrings.xml><?xml version="1.0" encoding="utf-8"?>
<sst xmlns="http://schemas.openxmlformats.org/spreadsheetml/2006/main" count="1289" uniqueCount="208">
  <si>
    <t>CARD:</t>
  </si>
  <si>
    <t>CORPORATE CARD</t>
  </si>
  <si>
    <t>USER:</t>
  </si>
  <si>
    <t xml:space="preserve">Dates Covered </t>
  </si>
  <si>
    <t>from:</t>
  </si>
  <si>
    <t>to:</t>
  </si>
  <si>
    <t xml:space="preserve">Date </t>
  </si>
  <si>
    <t>VAT</t>
  </si>
  <si>
    <t>Gross</t>
  </si>
  <si>
    <t>Manual VAT</t>
  </si>
  <si>
    <t>Net</t>
  </si>
  <si>
    <t>Account Code</t>
  </si>
  <si>
    <t xml:space="preserve">Department </t>
  </si>
  <si>
    <t>Description</t>
  </si>
  <si>
    <t>Supplier</t>
  </si>
  <si>
    <t>Merchant Category</t>
  </si>
  <si>
    <t xml:space="preserve">of </t>
  </si>
  <si>
    <t>Code</t>
  </si>
  <si>
    <t>Amount</t>
  </si>
  <si>
    <t>Override</t>
  </si>
  <si>
    <t xml:space="preserve">incurring the </t>
  </si>
  <si>
    <t>Summary of the purpose of the expenditure</t>
  </si>
  <si>
    <t>e.g. computers, software etc</t>
  </si>
  <si>
    <t>Transaction</t>
  </si>
  <si>
    <t>S, E, Z, O</t>
  </si>
  <si>
    <t>£</t>
  </si>
  <si>
    <t>CCentre</t>
  </si>
  <si>
    <t>ACode</t>
  </si>
  <si>
    <t>Classification</t>
  </si>
  <si>
    <t>expenditure</t>
  </si>
  <si>
    <t>O</t>
  </si>
  <si>
    <t>S</t>
  </si>
  <si>
    <t>Business</t>
  </si>
  <si>
    <t xml:space="preserve">Disputed Refund Reversal - Credit Applied Twice. </t>
  </si>
  <si>
    <t>Barclaycard</t>
  </si>
  <si>
    <t>Misc</t>
  </si>
  <si>
    <t>07069</t>
  </si>
  <si>
    <t>HR</t>
  </si>
  <si>
    <t>Strategic Management Accountant Couse - K Reed</t>
  </si>
  <si>
    <t>AAT</t>
  </si>
  <si>
    <t>Training</t>
  </si>
  <si>
    <t>Budgeting, Cost Control &amp; Finance - K Reed</t>
  </si>
  <si>
    <t>00140</t>
  </si>
  <si>
    <t>Parking Services</t>
  </si>
  <si>
    <t>New Fridge for Main Square Car Park</t>
  </si>
  <si>
    <t>Currys</t>
  </si>
  <si>
    <t>Electrical Equipment</t>
  </si>
  <si>
    <t xml:space="preserve">Disputed charge </t>
  </si>
  <si>
    <t xml:space="preserve">Amazon Digital Services </t>
  </si>
  <si>
    <t>Totals</t>
  </si>
  <si>
    <t>VAT indicators</t>
  </si>
  <si>
    <t>E</t>
  </si>
  <si>
    <t>Exempt</t>
  </si>
  <si>
    <t>Outside Scope</t>
  </si>
  <si>
    <t>Standard Rated</t>
  </si>
  <si>
    <t>Z</t>
  </si>
  <si>
    <t>Zero Rated</t>
  </si>
  <si>
    <t>s</t>
  </si>
  <si>
    <t>Brake front discs, pads, air con HV58 HKB</t>
  </si>
  <si>
    <t>Lynchford Tyre Ltd</t>
  </si>
  <si>
    <t>Automotive</t>
  </si>
  <si>
    <t>Supply and fit rear brake discs and pads HV58 HKB</t>
  </si>
  <si>
    <t xml:space="preserve"> </t>
  </si>
  <si>
    <t>Leisure</t>
  </si>
  <si>
    <t>BARCLAYCARD</t>
  </si>
  <si>
    <t>Joint Waste Working</t>
  </si>
  <si>
    <t>Community Services</t>
  </si>
  <si>
    <t>Activity Equipment</t>
  </si>
  <si>
    <t>Activities to Share</t>
  </si>
  <si>
    <t>Equipment</t>
  </si>
  <si>
    <t>Windle Valley</t>
  </si>
  <si>
    <t xml:space="preserve">CEO Travel </t>
  </si>
  <si>
    <t xml:space="preserve">Train ticket Reading-Paddington-Farringdon Return </t>
  </si>
  <si>
    <t>South Western Railway</t>
  </si>
  <si>
    <t xml:space="preserve">Mayors Gen Supplies </t>
  </si>
  <si>
    <t xml:space="preserve">Letts appointment diary </t>
  </si>
  <si>
    <t>Amazon</t>
  </si>
  <si>
    <t>Travel</t>
  </si>
  <si>
    <t>Miscellaneous</t>
  </si>
  <si>
    <t>Drainage</t>
  </si>
  <si>
    <t>Pipework</t>
  </si>
  <si>
    <t>Plastech</t>
  </si>
  <si>
    <t>Civils Tools</t>
  </si>
  <si>
    <t>ManomanoES</t>
  </si>
  <si>
    <t>23.07.18</t>
  </si>
  <si>
    <t>Media and Marketing</t>
  </si>
  <si>
    <t>Computer Services</t>
  </si>
  <si>
    <t>Adobe</t>
  </si>
  <si>
    <t>Marketing</t>
  </si>
  <si>
    <t>27.07.18</t>
  </si>
  <si>
    <t>31.07.18</t>
  </si>
  <si>
    <t>Advertising</t>
  </si>
  <si>
    <t>Facebook</t>
  </si>
  <si>
    <t>Executive Head of Corporate</t>
  </si>
  <si>
    <t>Land Drainage</t>
  </si>
  <si>
    <t>Theatre</t>
  </si>
  <si>
    <t>16Amp Plugs to replace broken ends</t>
  </si>
  <si>
    <t>CPC</t>
  </si>
  <si>
    <t>Electrical</t>
  </si>
  <si>
    <t>6 Tread Ladder</t>
  </si>
  <si>
    <t>Access Equipment</t>
  </si>
  <si>
    <t>Consumable Building matreials</t>
  </si>
  <si>
    <t>Wickes</t>
  </si>
  <si>
    <t>Building Materials</t>
  </si>
  <si>
    <t>Homebase</t>
  </si>
  <si>
    <t>Wilkinsons</t>
  </si>
  <si>
    <t>Gazebo</t>
  </si>
  <si>
    <t>Tent for Frimly Lodge</t>
  </si>
  <si>
    <t>Disabled Refuge Area Signs</t>
  </si>
  <si>
    <t>Ironmongery Direct</t>
  </si>
  <si>
    <t xml:space="preserve">Fire Safty </t>
  </si>
  <si>
    <t>Coil Nails</t>
  </si>
  <si>
    <t>FFX</t>
  </si>
  <si>
    <t>Panto Portal Build</t>
  </si>
  <si>
    <t>Portal Timber</t>
  </si>
  <si>
    <t>Champions Wood</t>
  </si>
  <si>
    <t>Civic Events</t>
  </si>
  <si>
    <t>Enviromental</t>
  </si>
  <si>
    <t>ppe work boots</t>
  </si>
  <si>
    <t>dd hire</t>
  </si>
  <si>
    <t>health and safety equipment</t>
  </si>
  <si>
    <t>0051d</t>
  </si>
  <si>
    <t>Greenspace</t>
  </si>
  <si>
    <t>hire of pump for drainage works</t>
  </si>
  <si>
    <t>equipment hire</t>
  </si>
  <si>
    <t>key cutting for frimley lodge park</t>
  </si>
  <si>
    <t>Guardwell security</t>
  </si>
  <si>
    <t>Security</t>
  </si>
  <si>
    <t>gloves and cable ties Frimley Lodge Live</t>
  </si>
  <si>
    <t>Screwfix</t>
  </si>
  <si>
    <t>misc</t>
  </si>
  <si>
    <t>toilet rolls, wash room cleaner air freshner</t>
  </si>
  <si>
    <t>Seldram supplies Camberley</t>
  </si>
  <si>
    <t>cleaning materials</t>
  </si>
  <si>
    <t>0051f</t>
  </si>
  <si>
    <t>fishing bait maggots</t>
  </si>
  <si>
    <t>springlakes</t>
  </si>
  <si>
    <t>hay bales for Frimley Lodge Live</t>
  </si>
  <si>
    <t>Rokers</t>
  </si>
  <si>
    <t>animal feed</t>
  </si>
  <si>
    <t>Parks and Open Spaces</t>
  </si>
  <si>
    <t>Food Items</t>
  </si>
  <si>
    <t>Asda</t>
  </si>
  <si>
    <t>Food</t>
  </si>
  <si>
    <t>coop</t>
  </si>
  <si>
    <t>Morrisons</t>
  </si>
  <si>
    <t>Total</t>
  </si>
  <si>
    <t>Camberley Theatre</t>
  </si>
  <si>
    <t>11BAR</t>
  </si>
  <si>
    <t>Milk for the bar</t>
  </si>
  <si>
    <t>Sainsbury's</t>
  </si>
  <si>
    <t>Theatre/IGC</t>
  </si>
  <si>
    <t>Window Locks</t>
  </si>
  <si>
    <t>Monthly Music Subscription</t>
  </si>
  <si>
    <t>Spotify</t>
  </si>
  <si>
    <t>Music</t>
  </si>
  <si>
    <t>Marketing and Media</t>
  </si>
  <si>
    <t>Monthly Subscription</t>
  </si>
  <si>
    <t>Survey Monkey</t>
  </si>
  <si>
    <t>Online questionnaire tool</t>
  </si>
  <si>
    <t>Theatre Marketing</t>
  </si>
  <si>
    <t>Subscription for delivery</t>
  </si>
  <si>
    <t>Delivery</t>
  </si>
  <si>
    <t>Green Flag Award Promotion</t>
  </si>
  <si>
    <t>Card Factory</t>
  </si>
  <si>
    <t>Merchandise</t>
  </si>
  <si>
    <t>Event Promotion</t>
  </si>
  <si>
    <t>Domain name monthly cost</t>
  </si>
  <si>
    <t>Namesco</t>
  </si>
  <si>
    <t>Software</t>
  </si>
  <si>
    <t>PARTY</t>
  </si>
  <si>
    <t xml:space="preserve">Theatre </t>
  </si>
  <si>
    <t>Items for Sports Party</t>
  </si>
  <si>
    <t>Sports Direct</t>
  </si>
  <si>
    <t>Retail</t>
  </si>
  <si>
    <t>HOSPI</t>
  </si>
  <si>
    <t>Kids Party Food</t>
  </si>
  <si>
    <t>Decathlon</t>
  </si>
  <si>
    <t>Leisure Events</t>
  </si>
  <si>
    <t>Beer Festival Wristbands</t>
  </si>
  <si>
    <t>UK Wristbands</t>
  </si>
  <si>
    <t>Beer Festival Cooling Jacket</t>
  </si>
  <si>
    <t>ABC Direct</t>
  </si>
  <si>
    <t>Beer Festival Glasses</t>
  </si>
  <si>
    <t>Inspiration LTD</t>
  </si>
  <si>
    <t>Gluten Free Beer for Beer Festival</t>
  </si>
  <si>
    <t>Firebird Brewery</t>
  </si>
  <si>
    <t>Food and Drink</t>
  </si>
  <si>
    <t>Fire Door Signs</t>
  </si>
  <si>
    <t>Repairs</t>
  </si>
  <si>
    <t>Fencing for Theatre in the Park</t>
  </si>
  <si>
    <t>Brandon Hire</t>
  </si>
  <si>
    <t>Equiptment</t>
  </si>
  <si>
    <t>Frimley LL wristbands</t>
  </si>
  <si>
    <t>Fire Retardent Sealent</t>
  </si>
  <si>
    <t>Storage Boxes</t>
  </si>
  <si>
    <t>Games for FLL Kids Area</t>
  </si>
  <si>
    <t>Retails</t>
  </si>
  <si>
    <t>Items for FLL Kids Area</t>
  </si>
  <si>
    <t>Suncream for FLL</t>
  </si>
  <si>
    <t>Wilko</t>
  </si>
  <si>
    <t>Items for hospitality</t>
  </si>
  <si>
    <t>Sainsburys</t>
  </si>
  <si>
    <t>Colouring Pens for Kids Activities</t>
  </si>
  <si>
    <t>Stationary</t>
  </si>
  <si>
    <t>Service for Loos at FLL</t>
  </si>
  <si>
    <t>Loos for Dos</t>
  </si>
  <si>
    <t>Cleaning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</si>
</sst>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0"/>
  </numFmts>
  <fonts count="12" x14ac:knownFonts="1"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9"/>
      <name val="Arial"/>
    </font>
    <font>
      <sz val="10"/>
      <name val="Times New Roman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178">
    <xf numFmtId="0" fontId="0" fillId="0" borderId="0" xfId="0"/>
    <xf numFmtId="0" fontId="1" fillId="0" borderId="1" xfId="0" applyFont="1" applyBorder="1"/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right"/>
    </xf>
    <xf numFmtId="164" fontId="1" fillId="0" borderId="1" xfId="0" applyNumberFormat="1" applyFont="1" applyBorder="1" applyAlignment="1" applyProtection="1">
      <alignment horizontal="center"/>
      <protection locked="0"/>
    </xf>
    <xf numFmtId="15" fontId="3" fillId="0" borderId="0" xfId="0" applyNumberFormat="1" applyFont="1"/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19" xfId="0" applyFont="1" applyBorder="1"/>
    <xf numFmtId="0" fontId="0" fillId="0" borderId="22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2" xfId="0" applyBorder="1"/>
    <xf numFmtId="0" fontId="0" fillId="0" borderId="17" xfId="0" applyBorder="1"/>
    <xf numFmtId="0" fontId="0" fillId="0" borderId="23" xfId="0" applyBorder="1"/>
    <xf numFmtId="0" fontId="0" fillId="0" borderId="24" xfId="0" applyBorder="1"/>
    <xf numFmtId="14" fontId="3" fillId="0" borderId="25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locked="0"/>
    </xf>
    <xf numFmtId="4" fontId="0" fillId="0" borderId="1" xfId="0" applyNumberFormat="1" applyBorder="1"/>
    <xf numFmtId="4" fontId="3" fillId="0" borderId="1" xfId="0" applyNumberFormat="1" applyFont="1" applyBorder="1"/>
    <xf numFmtId="1" fontId="3" fillId="0" borderId="1" xfId="0" applyNumberFormat="1" applyFont="1" applyBorder="1"/>
    <xf numFmtId="1" fontId="3" fillId="0" borderId="1" xfId="0" quotePrefix="1" applyNumberFormat="1" applyFont="1" applyBorder="1"/>
    <xf numFmtId="165" fontId="6" fillId="0" borderId="1" xfId="1" applyNumberFormat="1" applyFont="1" applyBorder="1" applyAlignment="1">
      <alignment horizontal="center"/>
    </xf>
    <xf numFmtId="165" fontId="6" fillId="0" borderId="1" xfId="1" applyNumberFormat="1" applyFont="1" applyBorder="1" applyAlignment="1" applyProtection="1">
      <alignment horizontal="left"/>
      <protection locked="0"/>
    </xf>
    <xf numFmtId="14" fontId="0" fillId="0" borderId="25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5" fontId="6" fillId="0" borderId="1" xfId="1" applyNumberFormat="1" applyFont="1" applyBorder="1" applyAlignment="1" applyProtection="1">
      <alignment horizontal="left" wrapText="1"/>
      <protection locked="0"/>
    </xf>
    <xf numFmtId="4" fontId="1" fillId="0" borderId="28" xfId="0" applyNumberFormat="1" applyFont="1" applyBorder="1"/>
    <xf numFmtId="1" fontId="1" fillId="0" borderId="28" xfId="0" applyNumberFormat="1" applyFont="1" applyBorder="1"/>
    <xf numFmtId="0" fontId="0" fillId="0" borderId="29" xfId="0" applyBorder="1"/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0" xfId="0" applyBorder="1"/>
    <xf numFmtId="0" fontId="0" fillId="0" borderId="15" xfId="0" applyBorder="1"/>
    <xf numFmtId="0" fontId="0" fillId="0" borderId="19" xfId="0" applyBorder="1"/>
    <xf numFmtId="0" fontId="1" fillId="0" borderId="1" xfId="0" applyFont="1" applyFill="1" applyBorder="1" applyAlignment="1" applyProtection="1"/>
    <xf numFmtId="0" fontId="0" fillId="0" borderId="5" xfId="0" applyFill="1" applyBorder="1" applyAlignment="1"/>
    <xf numFmtId="0" fontId="1" fillId="0" borderId="5" xfId="0" applyFont="1" applyFill="1" applyBorder="1" applyAlignment="1" applyProtection="1"/>
    <xf numFmtId="0" fontId="1" fillId="0" borderId="6" xfId="0" applyFont="1" applyFill="1" applyBorder="1" applyAlignment="1" applyProtection="1"/>
    <xf numFmtId="0" fontId="0" fillId="0" borderId="0" xfId="0" applyFill="1" applyProtection="1"/>
    <xf numFmtId="0" fontId="0" fillId="0" borderId="7" xfId="0" applyFill="1" applyBorder="1" applyProtection="1"/>
    <xf numFmtId="0" fontId="0" fillId="0" borderId="0" xfId="0" applyFill="1" applyBorder="1" applyProtection="1"/>
    <xf numFmtId="0" fontId="0" fillId="0" borderId="8" xfId="0" applyFill="1" applyBorder="1" applyProtection="1"/>
    <xf numFmtId="0" fontId="1" fillId="0" borderId="9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1" xfId="0" applyFont="1" applyFill="1" applyBorder="1" applyAlignment="1" applyProtection="1">
      <alignment horizontal="center" wrapText="1"/>
    </xf>
    <xf numFmtId="0" fontId="1" fillId="0" borderId="3" xfId="0" applyFont="1" applyFill="1" applyBorder="1" applyAlignment="1" applyProtection="1">
      <alignment horizontal="right"/>
    </xf>
    <xf numFmtId="16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/>
    <xf numFmtId="15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/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1" fillId="0" borderId="19" xfId="0" applyFont="1" applyFill="1" applyBorder="1" applyProtection="1"/>
    <xf numFmtId="0" fontId="0" fillId="0" borderId="22" xfId="0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0" fillId="0" borderId="22" xfId="0" applyFill="1" applyBorder="1" applyProtection="1"/>
    <xf numFmtId="0" fontId="0" fillId="0" borderId="17" xfId="0" applyFill="1" applyBorder="1" applyProtection="1"/>
    <xf numFmtId="0" fontId="0" fillId="0" borderId="23" xfId="0" applyFill="1" applyBorder="1" applyProtection="1"/>
    <xf numFmtId="0" fontId="0" fillId="0" borderId="24" xfId="0" applyFill="1" applyBorder="1" applyProtection="1"/>
    <xf numFmtId="14" fontId="0" fillId="0" borderId="25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4" fontId="0" fillId="0" borderId="1" xfId="0" applyNumberFormat="1" applyFill="1" applyBorder="1" applyProtection="1">
      <protection locked="0"/>
    </xf>
    <xf numFmtId="4" fontId="0" fillId="0" borderId="1" xfId="0" applyNumberFormat="1" applyFill="1" applyBorder="1" applyProtection="1"/>
    <xf numFmtId="4" fontId="3" fillId="0" borderId="1" xfId="0" applyNumberFormat="1" applyFont="1" applyFill="1" applyBorder="1" applyProtection="1"/>
    <xf numFmtId="1" fontId="3" fillId="0" borderId="1" xfId="0" applyNumberFormat="1" applyFont="1" applyFill="1" applyBorder="1" applyProtection="1"/>
    <xf numFmtId="165" fontId="6" fillId="0" borderId="1" xfId="2" applyNumberFormat="1" applyFont="1" applyFill="1" applyBorder="1" applyAlignment="1" applyProtection="1">
      <alignment horizontal="center"/>
    </xf>
    <xf numFmtId="165" fontId="6" fillId="0" borderId="1" xfId="2" applyNumberFormat="1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14" fontId="3" fillId="0" borderId="25" xfId="0" applyNumberFormat="1" applyFont="1" applyFill="1" applyBorder="1" applyProtection="1">
      <protection locked="0"/>
    </xf>
    <xf numFmtId="4" fontId="3" fillId="0" borderId="1" xfId="0" applyNumberFormat="1" applyFont="1" applyFill="1" applyBorder="1" applyProtection="1">
      <protection locked="0"/>
    </xf>
    <xf numFmtId="0" fontId="3" fillId="0" borderId="0" xfId="0" applyFont="1" applyFill="1" applyProtection="1"/>
    <xf numFmtId="1" fontId="3" fillId="0" borderId="1" xfId="0" quotePrefix="1" applyNumberFormat="1" applyFont="1" applyFill="1" applyBorder="1" applyProtection="1"/>
    <xf numFmtId="0" fontId="0" fillId="0" borderId="25" xfId="0" applyFill="1" applyBorder="1" applyProtection="1">
      <protection locked="0"/>
    </xf>
    <xf numFmtId="4" fontId="0" fillId="0" borderId="29" xfId="0" applyNumberFormat="1" applyFill="1" applyBorder="1" applyProtection="1"/>
    <xf numFmtId="4" fontId="1" fillId="0" borderId="28" xfId="0" applyNumberFormat="1" applyFont="1" applyFill="1" applyBorder="1" applyProtection="1"/>
    <xf numFmtId="1" fontId="1" fillId="0" borderId="28" xfId="0" applyNumberFormat="1" applyFont="1" applyFill="1" applyBorder="1" applyProtection="1"/>
    <xf numFmtId="0" fontId="0" fillId="0" borderId="29" xfId="0" applyFill="1" applyBorder="1" applyProtection="1"/>
    <xf numFmtId="0" fontId="0" fillId="0" borderId="29" xfId="0" applyFill="1" applyBorder="1" applyAlignment="1" applyProtection="1">
      <alignment horizontal="left"/>
    </xf>
    <xf numFmtId="0" fontId="0" fillId="0" borderId="30" xfId="0" applyFill="1" applyBorder="1" applyAlignment="1" applyProtection="1">
      <alignment horizontal="left"/>
    </xf>
    <xf numFmtId="0" fontId="0" fillId="0" borderId="31" xfId="0" applyFill="1" applyBorder="1" applyAlignment="1" applyProtection="1">
      <alignment horizontal="left"/>
    </xf>
    <xf numFmtId="0" fontId="0" fillId="0" borderId="20" xfId="0" applyFill="1" applyBorder="1" applyProtection="1"/>
    <xf numFmtId="0" fontId="0" fillId="0" borderId="15" xfId="0" applyFill="1" applyBorder="1" applyProtection="1"/>
    <xf numFmtId="0" fontId="0" fillId="0" borderId="19" xfId="0" applyFill="1" applyBorder="1" applyProtection="1"/>
    <xf numFmtId="0" fontId="1" fillId="0" borderId="10" xfId="0" applyFont="1" applyFill="1" applyBorder="1" applyAlignment="1" applyProtection="1">
      <alignment horizontal="center"/>
    </xf>
    <xf numFmtId="165" fontId="6" fillId="0" borderId="0" xfId="2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1" fillId="0" borderId="10" xfId="0" applyFont="1" applyFill="1" applyBorder="1" applyAlignment="1" applyProtection="1">
      <alignment horizontal="center"/>
    </xf>
    <xf numFmtId="0" fontId="1" fillId="0" borderId="10" xfId="0" applyFont="1" applyBorder="1" applyAlignment="1">
      <alignment horizontal="center"/>
    </xf>
    <xf numFmtId="0" fontId="6" fillId="0" borderId="0" xfId="0" applyFont="1" applyFill="1" applyProtection="1">
      <protection locked="0"/>
    </xf>
    <xf numFmtId="4" fontId="0" fillId="0" borderId="1" xfId="0" applyNumberFormat="1" applyFill="1" applyBorder="1" applyAlignment="1" applyProtection="1">
      <protection locked="0"/>
    </xf>
    <xf numFmtId="0" fontId="0" fillId="0" borderId="22" xfId="0" applyBorder="1" applyAlignment="1"/>
    <xf numFmtId="0" fontId="4" fillId="0" borderId="22" xfId="0" applyFont="1" applyFill="1" applyBorder="1" applyAlignment="1" applyProtection="1">
      <alignment horizontal="center"/>
    </xf>
    <xf numFmtId="165" fontId="6" fillId="0" borderId="1" xfId="1" applyNumberFormat="1" applyFont="1" applyFill="1" applyBorder="1" applyAlignment="1" applyProtection="1">
      <alignment horizontal="center"/>
    </xf>
    <xf numFmtId="165" fontId="6" fillId="0" borderId="1" xfId="1" applyNumberFormat="1" applyFont="1" applyFill="1" applyBorder="1" applyAlignment="1" applyProtection="1">
      <alignment horizontal="left" wrapText="1"/>
      <protection locked="0"/>
    </xf>
    <xf numFmtId="165" fontId="6" fillId="0" borderId="1" xfId="1" applyNumberFormat="1" applyFont="1" applyFill="1" applyBorder="1" applyAlignment="1" applyProtection="1">
      <alignment horizontal="left"/>
      <protection locked="0"/>
    </xf>
    <xf numFmtId="0" fontId="1" fillId="0" borderId="10" xfId="0" applyFont="1" applyFill="1" applyBorder="1" applyAlignment="1" applyProtection="1">
      <alignment horizontal="center"/>
    </xf>
    <xf numFmtId="15" fontId="1" fillId="0" borderId="1" xfId="0" applyNumberFormat="1" applyFont="1" applyBorder="1"/>
    <xf numFmtId="15" fontId="1" fillId="0" borderId="0" xfId="0" applyNumberFormat="1" applyFont="1"/>
    <xf numFmtId="0" fontId="0" fillId="0" borderId="25" xfId="0" applyBorder="1" applyProtection="1">
      <protection locked="0"/>
    </xf>
    <xf numFmtId="4" fontId="1" fillId="0" borderId="1" xfId="0" applyNumberFormat="1" applyFont="1" applyBorder="1"/>
    <xf numFmtId="0" fontId="0" fillId="0" borderId="0" xfId="0" quotePrefix="1"/>
    <xf numFmtId="4" fontId="0" fillId="0" borderId="0" xfId="0" applyNumberFormat="1"/>
    <xf numFmtId="14" fontId="0" fillId="0" borderId="25" xfId="0" applyNumberForma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4" fontId="0" fillId="0" borderId="11" xfId="0" applyNumberFormat="1" applyFill="1" applyBorder="1" applyProtection="1">
      <protection locked="0"/>
    </xf>
    <xf numFmtId="4" fontId="3" fillId="0" borderId="2" xfId="0" applyNumberFormat="1" applyFont="1" applyFill="1" applyBorder="1" applyProtection="1"/>
    <xf numFmtId="1" fontId="3" fillId="0" borderId="24" xfId="0" applyNumberFormat="1" applyFont="1" applyFill="1" applyBorder="1" applyProtection="1"/>
    <xf numFmtId="1" fontId="3" fillId="0" borderId="22" xfId="0" applyNumberFormat="1" applyFont="1" applyFill="1" applyBorder="1" applyProtection="1"/>
    <xf numFmtId="1" fontId="3" fillId="0" borderId="23" xfId="0" applyNumberFormat="1" applyFont="1" applyFill="1" applyBorder="1" applyProtection="1"/>
    <xf numFmtId="165" fontId="6" fillId="0" borderId="4" xfId="1" applyNumberFormat="1" applyFont="1" applyFill="1" applyBorder="1" applyAlignment="1" applyProtection="1">
      <alignment horizontal="center"/>
    </xf>
    <xf numFmtId="4" fontId="1" fillId="0" borderId="32" xfId="0" applyNumberFormat="1" applyFont="1" applyFill="1" applyBorder="1" applyProtection="1"/>
    <xf numFmtId="1" fontId="1" fillId="0" borderId="33" xfId="0" applyNumberFormat="1" applyFont="1" applyFill="1" applyBorder="1" applyProtection="1"/>
    <xf numFmtId="1" fontId="1" fillId="0" borderId="34" xfId="0" applyNumberFormat="1" applyFont="1" applyFill="1" applyBorder="1" applyProtection="1"/>
    <xf numFmtId="0" fontId="0" fillId="0" borderId="27" xfId="0" applyFill="1" applyBorder="1" applyProtection="1"/>
    <xf numFmtId="0" fontId="1" fillId="0" borderId="10" xfId="0" applyFont="1" applyFill="1" applyBorder="1" applyAlignment="1" applyProtection="1">
      <alignment horizontal="center"/>
    </xf>
    <xf numFmtId="0" fontId="9" fillId="0" borderId="0" xfId="0" applyFont="1" applyAlignment="1">
      <alignment vertical="center"/>
    </xf>
    <xf numFmtId="16" fontId="0" fillId="0" borderId="1" xfId="0" applyNumberFormat="1" applyFill="1" applyBorder="1" applyProtection="1">
      <protection locked="0"/>
    </xf>
    <xf numFmtId="165" fontId="6" fillId="0" borderId="2" xfId="2" applyNumberFormat="1" applyFont="1" applyFill="1" applyBorder="1" applyAlignment="1" applyProtection="1">
      <alignment horizontal="left"/>
      <protection locked="0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16" fontId="0" fillId="0" borderId="4" xfId="0" applyNumberFormat="1" applyFill="1" applyBorder="1" applyProtection="1">
      <protection locked="0"/>
    </xf>
    <xf numFmtId="16" fontId="0" fillId="0" borderId="25" xfId="0" applyNumberFormat="1" applyFill="1" applyBorder="1" applyProtection="1">
      <protection locked="0"/>
    </xf>
    <xf numFmtId="4" fontId="0" fillId="0" borderId="0" xfId="0" applyNumberFormat="1" applyFill="1" applyProtection="1"/>
    <xf numFmtId="0" fontId="1" fillId="0" borderId="10" xfId="0" applyFont="1" applyFill="1" applyBorder="1" applyAlignment="1" applyProtection="1">
      <alignment horizontal="center"/>
    </xf>
    <xf numFmtId="1" fontId="3" fillId="0" borderId="25" xfId="0" applyNumberFormat="1" applyFont="1" applyFill="1" applyBorder="1" applyProtection="1"/>
    <xf numFmtId="1" fontId="3" fillId="0" borderId="35" xfId="0" applyNumberFormat="1" applyFont="1" applyFill="1" applyBorder="1" applyProtection="1"/>
    <xf numFmtId="1" fontId="3" fillId="0" borderId="35" xfId="0" quotePrefix="1" applyNumberFormat="1" applyFont="1" applyFill="1" applyBorder="1" applyProtection="1"/>
    <xf numFmtId="0" fontId="3" fillId="0" borderId="1" xfId="0" applyFont="1" applyFill="1" applyBorder="1" applyProtection="1"/>
    <xf numFmtId="4" fontId="0" fillId="0" borderId="11" xfId="0" applyNumberFormat="1" applyFill="1" applyBorder="1" applyProtection="1"/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</cellXfs>
  <cellStyles count="3">
    <cellStyle name="Normal" xfId="0" builtinId="0"/>
    <cellStyle name="Normal_Redistribution and journal forms.xls" xfId="2"/>
    <cellStyle name="Normal_Redistribution and journal forms.xls 2 2" xfId="1"/>
  </cellStyles>
  <dxfs count="378"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3"/>
  <sheetViews>
    <sheetView tabSelected="1" zoomScale="80" zoomScaleNormal="80" workbookViewId="0">
      <selection activeCell="H38" sqref="H38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36.75" customHeight="1" x14ac:dyDescent="0.2">
      <c r="A1" s="1" t="s">
        <v>0</v>
      </c>
      <c r="B1" s="158" t="s">
        <v>64</v>
      </c>
      <c r="C1" s="159"/>
      <c r="D1" s="159"/>
      <c r="E1" s="16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5"/>
      <c r="N2" s="6"/>
    </row>
    <row r="3" spans="1:26" ht="36.75" customHeight="1" x14ac:dyDescent="0.2">
      <c r="A3" s="7" t="s">
        <v>2</v>
      </c>
      <c r="B3" s="158" t="s">
        <v>63</v>
      </c>
      <c r="C3" s="159"/>
      <c r="D3" s="159"/>
      <c r="E3" s="160"/>
      <c r="F3" s="8"/>
      <c r="G3" s="8"/>
      <c r="H3" s="8"/>
      <c r="I3" s="8"/>
      <c r="J3" s="8"/>
      <c r="K3" s="8"/>
      <c r="N3" s="6"/>
    </row>
    <row r="4" spans="1:26" x14ac:dyDescent="0.2">
      <c r="A4" s="5"/>
      <c r="N4" s="6"/>
    </row>
    <row r="5" spans="1:26" ht="36" customHeight="1" x14ac:dyDescent="0.2">
      <c r="A5" s="9" t="s">
        <v>3</v>
      </c>
      <c r="B5" s="10" t="s">
        <v>4</v>
      </c>
      <c r="C5" s="11">
        <v>43292</v>
      </c>
      <c r="D5" s="10" t="s">
        <v>5</v>
      </c>
      <c r="E5" s="11">
        <v>43322</v>
      </c>
      <c r="F5" s="8"/>
      <c r="G5" s="12"/>
      <c r="H5" s="13"/>
      <c r="I5" s="13"/>
      <c r="J5" s="13"/>
      <c r="K5" s="13"/>
      <c r="N5" s="6"/>
    </row>
    <row r="6" spans="1:26" x14ac:dyDescent="0.2">
      <c r="A6" s="5"/>
      <c r="N6" s="6"/>
    </row>
    <row r="7" spans="1:26" x14ac:dyDescent="0.2">
      <c r="A7" s="5"/>
      <c r="N7" s="6"/>
    </row>
    <row r="8" spans="1:26" x14ac:dyDescent="0.2">
      <c r="A8" s="14" t="s">
        <v>6</v>
      </c>
      <c r="B8" s="15" t="s">
        <v>7</v>
      </c>
      <c r="C8" s="15" t="s">
        <v>8</v>
      </c>
      <c r="D8" s="15" t="s">
        <v>7</v>
      </c>
      <c r="E8" s="15" t="s">
        <v>9</v>
      </c>
      <c r="F8" s="15" t="s">
        <v>10</v>
      </c>
      <c r="G8" s="156" t="s">
        <v>11</v>
      </c>
      <c r="H8" s="161"/>
      <c r="I8" s="161"/>
      <c r="J8" s="157"/>
      <c r="K8" s="14" t="s">
        <v>12</v>
      </c>
      <c r="L8" s="15" t="s">
        <v>13</v>
      </c>
      <c r="M8" s="16" t="s">
        <v>14</v>
      </c>
      <c r="N8" s="16" t="s">
        <v>15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">
      <c r="A9" s="18" t="s">
        <v>16</v>
      </c>
      <c r="B9" s="19" t="s">
        <v>17</v>
      </c>
      <c r="C9" s="19" t="s">
        <v>18</v>
      </c>
      <c r="D9" s="19" t="s">
        <v>18</v>
      </c>
      <c r="E9" s="19" t="s">
        <v>19</v>
      </c>
      <c r="F9" s="19" t="s">
        <v>18</v>
      </c>
      <c r="G9" s="162"/>
      <c r="H9" s="163"/>
      <c r="I9" s="163"/>
      <c r="J9" s="164"/>
      <c r="K9" s="18" t="s">
        <v>20</v>
      </c>
      <c r="L9" s="19" t="s">
        <v>21</v>
      </c>
      <c r="M9" s="20"/>
      <c r="N9" s="21" t="s">
        <v>22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">
      <c r="A10" s="22" t="s">
        <v>23</v>
      </c>
      <c r="B10" s="23" t="s">
        <v>24</v>
      </c>
      <c r="C10" s="23" t="s">
        <v>25</v>
      </c>
      <c r="D10" s="23" t="s">
        <v>25</v>
      </c>
      <c r="E10" s="23" t="s">
        <v>25</v>
      </c>
      <c r="F10" s="23" t="s">
        <v>25</v>
      </c>
      <c r="G10" s="24" t="s">
        <v>26</v>
      </c>
      <c r="H10" s="24" t="s">
        <v>27</v>
      </c>
      <c r="I10" s="24" t="s">
        <v>28</v>
      </c>
      <c r="J10" s="24"/>
      <c r="K10" s="25" t="s">
        <v>29</v>
      </c>
      <c r="L10" s="26"/>
      <c r="M10" s="27"/>
      <c r="N10" s="28"/>
    </row>
    <row r="11" spans="1:26" ht="0.75" customHeight="1" x14ac:dyDescent="0.2">
      <c r="A11" s="29"/>
      <c r="B11" s="23"/>
      <c r="C11" s="23"/>
      <c r="D11" s="23"/>
      <c r="E11" s="23"/>
      <c r="F11" s="23"/>
      <c r="G11" s="24"/>
      <c r="H11" s="24"/>
      <c r="I11" s="24"/>
      <c r="J11" s="24"/>
      <c r="K11" s="24"/>
      <c r="L11" s="26"/>
      <c r="M11" s="27"/>
      <c r="N11" s="27"/>
    </row>
    <row r="12" spans="1:26" ht="20.100000000000001" customHeight="1" x14ac:dyDescent="0.25">
      <c r="A12" s="30">
        <v>43293</v>
      </c>
      <c r="B12" s="31" t="s">
        <v>30</v>
      </c>
      <c r="C12" s="32">
        <v>3.99</v>
      </c>
      <c r="D12" s="33">
        <v>0</v>
      </c>
      <c r="E12" s="32"/>
      <c r="F12" s="34">
        <v>3.99</v>
      </c>
      <c r="G12" s="35">
        <v>510</v>
      </c>
      <c r="H12" s="35">
        <v>4020</v>
      </c>
      <c r="I12" s="36"/>
      <c r="J12" s="37" t="s">
        <v>31</v>
      </c>
      <c r="K12" s="37" t="s">
        <v>32</v>
      </c>
      <c r="L12" s="38" t="s">
        <v>33</v>
      </c>
      <c r="M12" s="38" t="s">
        <v>34</v>
      </c>
      <c r="N12" s="38" t="s">
        <v>35</v>
      </c>
    </row>
    <row r="13" spans="1:26" ht="20.100000000000001" customHeight="1" x14ac:dyDescent="0.25">
      <c r="A13" s="39">
        <v>43293</v>
      </c>
      <c r="B13" s="31" t="s">
        <v>30</v>
      </c>
      <c r="C13" s="32">
        <v>200</v>
      </c>
      <c r="D13" s="33">
        <v>0</v>
      </c>
      <c r="E13" s="32"/>
      <c r="F13" s="34">
        <v>200</v>
      </c>
      <c r="G13" s="35">
        <v>520</v>
      </c>
      <c r="H13" s="35">
        <v>1101</v>
      </c>
      <c r="I13" s="36" t="s">
        <v>36</v>
      </c>
      <c r="J13" s="37" t="s">
        <v>31</v>
      </c>
      <c r="K13" s="37" t="s">
        <v>37</v>
      </c>
      <c r="L13" s="38" t="s">
        <v>38</v>
      </c>
      <c r="M13" s="38" t="s">
        <v>39</v>
      </c>
      <c r="N13" s="38" t="s">
        <v>40</v>
      </c>
    </row>
    <row r="14" spans="1:26" ht="20.100000000000001" customHeight="1" x14ac:dyDescent="0.25">
      <c r="A14" s="39">
        <v>43293</v>
      </c>
      <c r="B14" s="31" t="s">
        <v>30</v>
      </c>
      <c r="C14" s="32">
        <v>200</v>
      </c>
      <c r="D14" s="33">
        <v>0</v>
      </c>
      <c r="E14" s="32"/>
      <c r="F14" s="34">
        <v>200</v>
      </c>
      <c r="G14" s="35">
        <v>520</v>
      </c>
      <c r="H14" s="35">
        <v>1101</v>
      </c>
      <c r="I14" s="36" t="s">
        <v>36</v>
      </c>
      <c r="J14" s="37" t="s">
        <v>31</v>
      </c>
      <c r="K14" s="37" t="s">
        <v>37</v>
      </c>
      <c r="L14" s="38" t="s">
        <v>41</v>
      </c>
      <c r="M14" s="38" t="s">
        <v>39</v>
      </c>
      <c r="N14" s="38" t="s">
        <v>40</v>
      </c>
      <c r="P14" t="b">
        <f t="shared" ref="P14:P26" si="0">OR(G14&lt;100,LEN(G14)=2)</f>
        <v>0</v>
      </c>
      <c r="Q14" t="b">
        <f t="shared" ref="Q14:Q26" si="1">OR(H14&lt;1000,LEN(H14)=3)</f>
        <v>0</v>
      </c>
      <c r="R14" t="b">
        <f t="shared" ref="R14:R26" si="2">IF(I14&lt;1000,TRUE)</f>
        <v>0</v>
      </c>
      <c r="S14" t="e">
        <f>OR(#REF!&lt;100000,LEN(#REF!)=5)</f>
        <v>#REF!</v>
      </c>
    </row>
    <row r="15" spans="1:26" ht="20.100000000000001" customHeight="1" x14ac:dyDescent="0.25">
      <c r="A15" s="39">
        <v>43294</v>
      </c>
      <c r="B15" s="40" t="s">
        <v>31</v>
      </c>
      <c r="C15" s="32">
        <v>199.99</v>
      </c>
      <c r="D15" s="33">
        <f t="shared" ref="D15" si="3">IF(B15="S",IF(ISBLANK(E15),ROUND(C15*0.2/1.2,2),E15),"")</f>
        <v>33.33</v>
      </c>
      <c r="E15" s="32"/>
      <c r="F15" s="34">
        <f t="shared" ref="F15:F16" si="4">C15-D15</f>
        <v>166.66000000000003</v>
      </c>
      <c r="G15" s="35">
        <v>140</v>
      </c>
      <c r="H15" s="35">
        <v>2001</v>
      </c>
      <c r="I15" s="36" t="s">
        <v>42</v>
      </c>
      <c r="J15" s="37" t="s">
        <v>31</v>
      </c>
      <c r="K15" s="37" t="s">
        <v>43</v>
      </c>
      <c r="L15" s="38" t="s">
        <v>44</v>
      </c>
      <c r="M15" s="38" t="s">
        <v>45</v>
      </c>
      <c r="N15" s="38" t="s">
        <v>46</v>
      </c>
      <c r="P15" t="b">
        <f t="shared" si="0"/>
        <v>0</v>
      </c>
      <c r="Q15" t="b">
        <f t="shared" si="1"/>
        <v>0</v>
      </c>
      <c r="R15" t="b">
        <f t="shared" si="2"/>
        <v>0</v>
      </c>
      <c r="S15" t="e">
        <f>OR(#REF!&lt;100000,LEN(#REF!)=5)</f>
        <v>#REF!</v>
      </c>
    </row>
    <row r="16" spans="1:26" ht="20.100000000000001" customHeight="1" x14ac:dyDescent="0.25">
      <c r="A16" s="39">
        <v>43244</v>
      </c>
      <c r="B16" s="40" t="s">
        <v>30</v>
      </c>
      <c r="C16" s="32">
        <v>-3.99</v>
      </c>
      <c r="D16" s="33">
        <v>0</v>
      </c>
      <c r="E16" s="32"/>
      <c r="F16" s="34">
        <f t="shared" si="4"/>
        <v>-3.99</v>
      </c>
      <c r="G16" s="35">
        <v>510</v>
      </c>
      <c r="H16" s="35">
        <v>4020</v>
      </c>
      <c r="I16" s="35"/>
      <c r="J16" s="37" t="s">
        <v>31</v>
      </c>
      <c r="K16" s="37" t="s">
        <v>32</v>
      </c>
      <c r="L16" s="38" t="s">
        <v>47</v>
      </c>
      <c r="M16" s="38" t="s">
        <v>48</v>
      </c>
      <c r="N16" s="38" t="s">
        <v>35</v>
      </c>
      <c r="P16" t="b">
        <f t="shared" si="0"/>
        <v>0</v>
      </c>
      <c r="Q16" t="b">
        <f t="shared" si="1"/>
        <v>0</v>
      </c>
      <c r="R16" t="b">
        <f t="shared" si="2"/>
        <v>1</v>
      </c>
      <c r="S16" t="e">
        <f>OR(#REF!&lt;100000,LEN(#REF!)=5)</f>
        <v>#REF!</v>
      </c>
    </row>
    <row r="17" spans="1:19" ht="20.100000000000001" customHeight="1" x14ac:dyDescent="0.25">
      <c r="A17" s="39"/>
      <c r="B17" s="40"/>
      <c r="C17" s="32"/>
      <c r="D17" s="33"/>
      <c r="E17" s="32"/>
      <c r="F17" s="34"/>
      <c r="G17" s="35"/>
      <c r="H17" s="35"/>
      <c r="I17" s="35"/>
      <c r="J17" s="37"/>
      <c r="K17" s="37"/>
      <c r="M17" s="38"/>
      <c r="N17" s="38"/>
      <c r="P17" t="b">
        <f t="shared" si="0"/>
        <v>1</v>
      </c>
      <c r="Q17" t="b">
        <f t="shared" si="1"/>
        <v>1</v>
      </c>
      <c r="R17" t="b">
        <f t="shared" si="2"/>
        <v>1</v>
      </c>
      <c r="S17" t="e">
        <f>OR(#REF!&lt;100000,LEN(#REF!)=5)</f>
        <v>#REF!</v>
      </c>
    </row>
    <row r="18" spans="1:19" ht="20.100000000000001" customHeight="1" x14ac:dyDescent="0.25">
      <c r="A18" s="39"/>
      <c r="B18" s="40"/>
      <c r="C18" s="32"/>
      <c r="D18" s="33"/>
      <c r="E18" s="32"/>
      <c r="F18" s="34"/>
      <c r="G18" s="35"/>
      <c r="H18" s="35"/>
      <c r="I18" s="35"/>
      <c r="J18" s="37"/>
      <c r="K18" s="37"/>
      <c r="L18" s="38"/>
      <c r="M18" s="38"/>
      <c r="N18" s="38"/>
      <c r="P18" t="b">
        <f t="shared" si="0"/>
        <v>1</v>
      </c>
      <c r="Q18" t="b">
        <f t="shared" si="1"/>
        <v>1</v>
      </c>
      <c r="R18" t="b">
        <f t="shared" si="2"/>
        <v>1</v>
      </c>
      <c r="S18" t="e">
        <f>OR(#REF!&lt;100000,LEN(#REF!)=5)</f>
        <v>#REF!</v>
      </c>
    </row>
    <row r="19" spans="1:19" ht="20.100000000000001" customHeight="1" x14ac:dyDescent="0.25">
      <c r="A19" s="39"/>
      <c r="B19" s="40"/>
      <c r="C19" s="32"/>
      <c r="D19" s="33"/>
      <c r="E19" s="32"/>
      <c r="F19" s="34"/>
      <c r="G19" s="35"/>
      <c r="H19" s="35"/>
      <c r="I19" s="35"/>
      <c r="J19" s="37"/>
      <c r="K19" s="37"/>
      <c r="L19" s="38"/>
      <c r="M19" s="38"/>
      <c r="N19" s="38"/>
      <c r="P19" t="b">
        <f t="shared" si="0"/>
        <v>1</v>
      </c>
      <c r="Q19" t="b">
        <f t="shared" si="1"/>
        <v>1</v>
      </c>
      <c r="R19" t="b">
        <f t="shared" si="2"/>
        <v>1</v>
      </c>
      <c r="S19" t="e">
        <f>OR(#REF!&lt;100000,LEN(#REF!)=5)</f>
        <v>#REF!</v>
      </c>
    </row>
    <row r="20" spans="1:19" ht="20.100000000000001" customHeight="1" x14ac:dyDescent="0.25">
      <c r="A20" s="39"/>
      <c r="B20" s="40"/>
      <c r="C20" s="32"/>
      <c r="D20" s="33"/>
      <c r="E20" s="32"/>
      <c r="F20" s="34"/>
      <c r="G20" s="35"/>
      <c r="H20" s="35"/>
      <c r="I20" s="35"/>
      <c r="J20" s="37"/>
      <c r="K20" s="37"/>
      <c r="L20" s="38"/>
      <c r="M20" s="38"/>
      <c r="N20" s="38"/>
      <c r="P20" t="b">
        <f t="shared" si="0"/>
        <v>1</v>
      </c>
      <c r="Q20" t="b">
        <f t="shared" si="1"/>
        <v>1</v>
      </c>
      <c r="R20" t="b">
        <f t="shared" si="2"/>
        <v>1</v>
      </c>
      <c r="S20" t="e">
        <f>OR(#REF!&lt;100000,LEN(#REF!)=5)</f>
        <v>#REF!</v>
      </c>
    </row>
    <row r="21" spans="1:19" ht="15.75" x14ac:dyDescent="0.25">
      <c r="A21" s="39"/>
      <c r="B21" s="40"/>
      <c r="C21" s="32"/>
      <c r="D21" s="33"/>
      <c r="E21" s="32"/>
      <c r="F21" s="34"/>
      <c r="G21" s="35"/>
      <c r="H21" s="35"/>
      <c r="I21" s="35"/>
      <c r="J21" s="37"/>
      <c r="K21" s="37"/>
      <c r="L21" s="38"/>
      <c r="M21" s="41"/>
      <c r="N21" s="38"/>
      <c r="P21" t="b">
        <f t="shared" si="0"/>
        <v>1</v>
      </c>
      <c r="Q21" t="b">
        <f t="shared" si="1"/>
        <v>1</v>
      </c>
      <c r="R21" t="b">
        <f t="shared" si="2"/>
        <v>1</v>
      </c>
      <c r="S21" t="e">
        <f>OR(#REF!&lt;100000,LEN(#REF!)=5)</f>
        <v>#REF!</v>
      </c>
    </row>
    <row r="22" spans="1:19" ht="20.100000000000001" customHeight="1" x14ac:dyDescent="0.25">
      <c r="A22" s="39"/>
      <c r="B22" s="40"/>
      <c r="C22" s="32"/>
      <c r="D22" s="33"/>
      <c r="E22" s="32"/>
      <c r="F22" s="34"/>
      <c r="G22" s="35"/>
      <c r="H22" s="35"/>
      <c r="I22" s="35"/>
      <c r="J22" s="37"/>
      <c r="K22" s="37"/>
      <c r="L22" s="38"/>
      <c r="M22" s="38"/>
      <c r="N22" s="38"/>
      <c r="P22" t="b">
        <f t="shared" si="0"/>
        <v>1</v>
      </c>
      <c r="Q22" t="b">
        <f t="shared" si="1"/>
        <v>1</v>
      </c>
      <c r="R22" t="b">
        <f t="shared" si="2"/>
        <v>1</v>
      </c>
      <c r="S22" t="e">
        <f>OR(#REF!&lt;100000,LEN(#REF!)=5)</f>
        <v>#REF!</v>
      </c>
    </row>
    <row r="23" spans="1:19" ht="20.100000000000001" customHeight="1" x14ac:dyDescent="0.25">
      <c r="A23" s="39"/>
      <c r="B23" s="40"/>
      <c r="C23" s="32"/>
      <c r="D23" s="33"/>
      <c r="E23" s="32"/>
      <c r="F23" s="34"/>
      <c r="G23" s="35"/>
      <c r="H23" s="35"/>
      <c r="I23" s="35"/>
      <c r="J23" s="37"/>
      <c r="K23" s="37"/>
      <c r="L23" s="38"/>
      <c r="M23" s="38"/>
      <c r="N23" s="38"/>
      <c r="P23" t="b">
        <f t="shared" si="0"/>
        <v>1</v>
      </c>
      <c r="Q23" t="b">
        <f t="shared" si="1"/>
        <v>1</v>
      </c>
      <c r="R23" t="b">
        <f t="shared" si="2"/>
        <v>1</v>
      </c>
      <c r="S23" t="e">
        <f>OR(#REF!&lt;100000,LEN(#REF!)=5)</f>
        <v>#REF!</v>
      </c>
    </row>
    <row r="24" spans="1:19" ht="20.100000000000001" customHeight="1" x14ac:dyDescent="0.25">
      <c r="A24" s="39"/>
      <c r="B24" s="40"/>
      <c r="C24" s="32"/>
      <c r="D24" s="33"/>
      <c r="E24" s="32"/>
      <c r="F24" s="34"/>
      <c r="G24" s="35"/>
      <c r="H24" s="35"/>
      <c r="I24" s="35"/>
      <c r="J24" s="37"/>
      <c r="K24" s="37"/>
      <c r="L24" s="38"/>
      <c r="M24" s="38"/>
      <c r="N24" s="38"/>
      <c r="P24" t="b">
        <f t="shared" si="0"/>
        <v>1</v>
      </c>
      <c r="Q24" t="b">
        <f t="shared" si="1"/>
        <v>1</v>
      </c>
      <c r="R24" t="b">
        <f t="shared" si="2"/>
        <v>1</v>
      </c>
      <c r="S24" t="e">
        <f>OR(#REF!&lt;100000,LEN(#REF!)=5)</f>
        <v>#REF!</v>
      </c>
    </row>
    <row r="25" spans="1:19" ht="20.100000000000001" customHeight="1" x14ac:dyDescent="0.25">
      <c r="A25" s="39"/>
      <c r="B25" s="40"/>
      <c r="C25" s="32"/>
      <c r="D25" s="33"/>
      <c r="E25" s="32"/>
      <c r="F25" s="34"/>
      <c r="G25" s="35"/>
      <c r="H25" s="35"/>
      <c r="I25" s="35"/>
      <c r="J25" s="37"/>
      <c r="K25" s="37"/>
      <c r="L25" s="38"/>
      <c r="M25" s="38"/>
      <c r="N25" s="38"/>
      <c r="P25" t="b">
        <f t="shared" si="0"/>
        <v>1</v>
      </c>
      <c r="Q25" t="b">
        <f t="shared" si="1"/>
        <v>1</v>
      </c>
    </row>
    <row r="26" spans="1:19" ht="15.75" x14ac:dyDescent="0.25">
      <c r="A26" s="39"/>
      <c r="B26" s="40"/>
      <c r="C26" s="32"/>
      <c r="D26" s="33"/>
      <c r="E26" s="32"/>
      <c r="F26" s="34"/>
      <c r="G26" s="35"/>
      <c r="H26" s="35"/>
      <c r="I26" s="35"/>
      <c r="J26" s="37"/>
      <c r="K26" s="37"/>
      <c r="L26" s="38"/>
      <c r="M26" s="41"/>
      <c r="N26" s="38"/>
      <c r="P26" t="b">
        <f t="shared" si="0"/>
        <v>1</v>
      </c>
      <c r="Q26" t="b">
        <f t="shared" si="1"/>
        <v>1</v>
      </c>
      <c r="R26" t="b">
        <f t="shared" si="2"/>
        <v>1</v>
      </c>
      <c r="S26" t="e">
        <f>OR(#REF!&lt;100000,LEN(#REF!)=5)</f>
        <v>#REF!</v>
      </c>
    </row>
    <row r="27" spans="1:19" ht="20.100000000000001" customHeight="1" thickBot="1" x14ac:dyDescent="0.25">
      <c r="A27" s="165" t="s">
        <v>49</v>
      </c>
      <c r="B27" s="166"/>
      <c r="C27" s="42">
        <f>SUM(C12:C26)</f>
        <v>599.99</v>
      </c>
      <c r="D27" s="42">
        <f>SUM(D12:D26)</f>
        <v>33.33</v>
      </c>
      <c r="E27" s="42"/>
      <c r="F27" s="42">
        <f>SUM(F12:F26)</f>
        <v>566.66000000000008</v>
      </c>
      <c r="G27" s="43"/>
      <c r="H27" s="43"/>
      <c r="I27" s="43"/>
      <c r="J27" s="44"/>
      <c r="K27" s="44"/>
      <c r="L27" s="45"/>
      <c r="M27" s="46"/>
      <c r="N27" s="47"/>
    </row>
    <row r="29" spans="1:19" x14ac:dyDescent="0.2">
      <c r="B29" s="156" t="s">
        <v>50</v>
      </c>
      <c r="C29" s="157"/>
    </row>
    <row r="30" spans="1:19" x14ac:dyDescent="0.2">
      <c r="B30" s="48" t="s">
        <v>51</v>
      </c>
      <c r="C30" s="49" t="s">
        <v>52</v>
      </c>
    </row>
    <row r="31" spans="1:19" x14ac:dyDescent="0.2">
      <c r="B31" s="48" t="s">
        <v>30</v>
      </c>
      <c r="C31" s="49" t="s">
        <v>53</v>
      </c>
    </row>
    <row r="32" spans="1:19" x14ac:dyDescent="0.2">
      <c r="B32" s="48" t="s">
        <v>31</v>
      </c>
      <c r="C32" s="49" t="s">
        <v>54</v>
      </c>
    </row>
    <row r="33" spans="2:3" x14ac:dyDescent="0.2">
      <c r="B33" s="27" t="s">
        <v>55</v>
      </c>
      <c r="C33" s="50" t="s">
        <v>56</v>
      </c>
    </row>
  </sheetData>
  <mergeCells count="6">
    <mergeCell ref="B29:C29"/>
    <mergeCell ref="B1:E1"/>
    <mergeCell ref="B3:E3"/>
    <mergeCell ref="G8:J8"/>
    <mergeCell ref="G9:J9"/>
    <mergeCell ref="A27:B27"/>
  </mergeCells>
  <conditionalFormatting sqref="J12:K26">
    <cfRule type="expression" priority="3" stopIfTrue="1">
      <formula>AND(SUM($P12:$T12)&gt;0,NOT(ISBLANK(J12)))</formula>
    </cfRule>
    <cfRule type="expression" dxfId="377" priority="4" stopIfTrue="1">
      <formula>SUM($P12:$T12)&gt;0</formula>
    </cfRule>
  </conditionalFormatting>
  <conditionalFormatting sqref="C5 B1:E1 B3:E3 C13:C26 E5">
    <cfRule type="expression" dxfId="376" priority="5" stopIfTrue="1">
      <formula>ISBLANK(B1)</formula>
    </cfRule>
  </conditionalFormatting>
  <conditionalFormatting sqref="L19:N26 L13:N16 M17:N18">
    <cfRule type="expression" dxfId="375" priority="6" stopIfTrue="1">
      <formula>AND(NOT(ISBLANK($C13)),ISBLANK(L13))</formula>
    </cfRule>
  </conditionalFormatting>
  <conditionalFormatting sqref="B12:B26">
    <cfRule type="expression" dxfId="374" priority="7" stopIfTrue="1">
      <formula>AND(NOT(ISBLANK(C12)),ISBLANK(B12))</formula>
    </cfRule>
  </conditionalFormatting>
  <conditionalFormatting sqref="A12:A26">
    <cfRule type="expression" dxfId="373" priority="8" stopIfTrue="1">
      <formula>AND(NOT(ISBLANK(C12)),ISBLANK(A12))</formula>
    </cfRule>
  </conditionalFormatting>
  <conditionalFormatting sqref="E13:E26">
    <cfRule type="expression" dxfId="372" priority="9" stopIfTrue="1">
      <formula>AND(NOT(ISBLANK(C13)),ISBLANK(E13),B13="S")</formula>
    </cfRule>
  </conditionalFormatting>
  <conditionalFormatting sqref="L12:N12">
    <cfRule type="expression" dxfId="371" priority="10" stopIfTrue="1">
      <formula>AND(NOT(ISBLANK(#REF!)),ISBLANK(L12))</formula>
    </cfRule>
  </conditionalFormatting>
  <conditionalFormatting sqref="C12">
    <cfRule type="expression" dxfId="370" priority="1" stopIfTrue="1">
      <formula>ISBLANK(C12)</formula>
    </cfRule>
  </conditionalFormatting>
  <conditionalFormatting sqref="E12">
    <cfRule type="expression" dxfId="369" priority="2" stopIfTrue="1">
      <formula>AND(NOT(ISBLANK(C12)),ISBLANK(E12),B12="S")</formula>
    </cfRule>
  </conditionalFormatting>
  <conditionalFormatting sqref="L18">
    <cfRule type="expression" dxfId="368" priority="11" stopIfTrue="1">
      <formula>AND(NOT(ISBLANK($C17)),ISBLANK(L18))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26">
      <formula1>$B$30:$B$33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40"/>
  <sheetViews>
    <sheetView workbookViewId="0">
      <selection activeCell="D18" sqref="D18"/>
    </sheetView>
  </sheetViews>
  <sheetFormatPr defaultRowHeight="12.75" outlineLevelCol="1" x14ac:dyDescent="0.2"/>
  <cols>
    <col min="1" max="1" width="11.85546875" style="55" bestFit="1" customWidth="1"/>
    <col min="2" max="2" width="10.42578125" style="55" customWidth="1"/>
    <col min="3" max="6" width="15.7109375" style="55" customWidth="1"/>
    <col min="7" max="7" width="8.42578125" style="55" customWidth="1"/>
    <col min="8" max="8" width="9" style="55" customWidth="1"/>
    <col min="9" max="9" width="11.7109375" style="55" bestFit="1" customWidth="1"/>
    <col min="10" max="10" width="3" style="55" customWidth="1"/>
    <col min="11" max="11" width="40.140625" style="55" bestFit="1" customWidth="1"/>
    <col min="12" max="12" width="64.28515625" style="55" bestFit="1" customWidth="1"/>
    <col min="13" max="14" width="27.42578125" style="55" customWidth="1"/>
    <col min="15" max="15" width="9.140625" style="55"/>
    <col min="16" max="19" width="0" style="55" hidden="1" customWidth="1" outlineLevel="1"/>
    <col min="20" max="20" width="9.140625" style="55" collapsed="1"/>
    <col min="21" max="16384" width="9.140625" style="55"/>
  </cols>
  <sheetData>
    <row r="1" spans="1:26" ht="14.25" x14ac:dyDescent="0.2">
      <c r="A1" s="51" t="s">
        <v>0</v>
      </c>
      <c r="B1" s="169" t="s">
        <v>1</v>
      </c>
      <c r="C1" s="170"/>
      <c r="D1" s="170"/>
      <c r="E1" s="171"/>
      <c r="F1" s="52"/>
      <c r="G1" s="52"/>
      <c r="H1" s="52"/>
      <c r="I1" s="52"/>
      <c r="J1" s="52"/>
      <c r="K1" s="52"/>
      <c r="L1" s="53"/>
      <c r="M1" s="53"/>
      <c r="N1" s="54"/>
    </row>
    <row r="2" spans="1:26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26" ht="15" x14ac:dyDescent="0.2">
      <c r="A3" s="59" t="s">
        <v>2</v>
      </c>
      <c r="B3" s="169" t="s">
        <v>85</v>
      </c>
      <c r="C3" s="170"/>
      <c r="D3" s="170"/>
      <c r="E3" s="171"/>
      <c r="F3" s="60"/>
      <c r="G3" s="60"/>
      <c r="H3" s="60"/>
      <c r="I3" s="60"/>
      <c r="J3" s="60"/>
      <c r="K3" s="60"/>
      <c r="L3" s="142"/>
      <c r="M3" s="57"/>
      <c r="N3" s="58"/>
    </row>
    <row r="4" spans="1:26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26" ht="25.5" x14ac:dyDescent="0.2">
      <c r="A5" s="61" t="s">
        <v>3</v>
      </c>
      <c r="B5" s="62" t="s">
        <v>4</v>
      </c>
      <c r="C5" s="63">
        <v>43292</v>
      </c>
      <c r="D5" s="62" t="s">
        <v>5</v>
      </c>
      <c r="E5" s="63">
        <v>43322</v>
      </c>
      <c r="F5" s="64"/>
      <c r="G5" s="65"/>
      <c r="H5" s="66"/>
      <c r="I5" s="66"/>
      <c r="J5" s="66"/>
      <c r="K5" s="66"/>
      <c r="L5" s="57"/>
      <c r="M5" s="57"/>
      <c r="N5" s="58"/>
    </row>
    <row r="6" spans="1:26" x14ac:dyDescent="0.2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1:26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1:26" x14ac:dyDescent="0.2">
      <c r="A8" s="141" t="s">
        <v>6</v>
      </c>
      <c r="B8" s="68" t="s">
        <v>7</v>
      </c>
      <c r="C8" s="68" t="s">
        <v>8</v>
      </c>
      <c r="D8" s="68" t="s">
        <v>7</v>
      </c>
      <c r="E8" s="68" t="s">
        <v>9</v>
      </c>
      <c r="F8" s="68" t="s">
        <v>10</v>
      </c>
      <c r="G8" s="167" t="s">
        <v>11</v>
      </c>
      <c r="H8" s="172"/>
      <c r="I8" s="172"/>
      <c r="J8" s="168"/>
      <c r="K8" s="141" t="s">
        <v>12</v>
      </c>
      <c r="L8" s="68" t="s">
        <v>13</v>
      </c>
      <c r="M8" s="70" t="s">
        <v>14</v>
      </c>
      <c r="N8" s="70" t="s">
        <v>15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x14ac:dyDescent="0.2">
      <c r="A9" s="72" t="s">
        <v>16</v>
      </c>
      <c r="B9" s="73" t="s">
        <v>17</v>
      </c>
      <c r="C9" s="73" t="s">
        <v>18</v>
      </c>
      <c r="D9" s="73" t="s">
        <v>18</v>
      </c>
      <c r="E9" s="73" t="s">
        <v>19</v>
      </c>
      <c r="F9" s="73" t="s">
        <v>18</v>
      </c>
      <c r="G9" s="173"/>
      <c r="H9" s="174"/>
      <c r="I9" s="174"/>
      <c r="J9" s="175"/>
      <c r="K9" s="72" t="s">
        <v>20</v>
      </c>
      <c r="L9" s="73" t="s">
        <v>21</v>
      </c>
      <c r="M9" s="74"/>
      <c r="N9" s="75" t="s">
        <v>22</v>
      </c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x14ac:dyDescent="0.2">
      <c r="A10" s="76" t="s">
        <v>23</v>
      </c>
      <c r="B10" s="77" t="s">
        <v>24</v>
      </c>
      <c r="C10" s="77" t="s">
        <v>25</v>
      </c>
      <c r="D10" s="77" t="s">
        <v>25</v>
      </c>
      <c r="E10" s="77" t="s">
        <v>25</v>
      </c>
      <c r="F10" s="77" t="s">
        <v>25</v>
      </c>
      <c r="G10" s="78" t="s">
        <v>26</v>
      </c>
      <c r="H10" s="78" t="s">
        <v>27</v>
      </c>
      <c r="I10" s="78" t="s">
        <v>28</v>
      </c>
      <c r="J10" s="78"/>
      <c r="K10" s="79" t="s">
        <v>29</v>
      </c>
      <c r="L10" s="80"/>
      <c r="M10" s="81"/>
      <c r="N10" s="82"/>
    </row>
    <row r="11" spans="1:26" x14ac:dyDescent="0.2">
      <c r="A11" s="83"/>
      <c r="B11" s="77"/>
      <c r="C11" s="77"/>
      <c r="D11" s="77"/>
      <c r="E11" s="77"/>
      <c r="F11" s="77"/>
      <c r="G11" s="78"/>
      <c r="H11" s="78"/>
      <c r="I11" s="78"/>
      <c r="J11" s="78"/>
      <c r="K11" s="78"/>
      <c r="L11" s="80"/>
      <c r="M11" s="81"/>
      <c r="N11" s="81"/>
    </row>
    <row r="12" spans="1:26" ht="15.75" x14ac:dyDescent="0.25">
      <c r="A12" s="143">
        <v>43292</v>
      </c>
      <c r="B12" s="92" t="s">
        <v>30</v>
      </c>
      <c r="C12" s="86">
        <v>29</v>
      </c>
      <c r="D12" s="87">
        <v>0</v>
      </c>
      <c r="E12" s="86"/>
      <c r="F12" s="88">
        <v>29</v>
      </c>
      <c r="G12" s="89">
        <v>441</v>
      </c>
      <c r="H12" s="89">
        <v>4020</v>
      </c>
      <c r="I12" s="89"/>
      <c r="J12" s="90" t="s">
        <v>31</v>
      </c>
      <c r="K12" s="90" t="s">
        <v>156</v>
      </c>
      <c r="L12" s="144" t="s">
        <v>157</v>
      </c>
      <c r="M12" s="91" t="s">
        <v>158</v>
      </c>
      <c r="N12" s="91" t="s">
        <v>159</v>
      </c>
      <c r="P12" s="55" t="b">
        <f>OR(G12&lt;100,LEN(G12)=2)</f>
        <v>0</v>
      </c>
      <c r="Q12" s="55" t="b">
        <f>OR(H12&lt;1000,LEN(H12)=3)</f>
        <v>0</v>
      </c>
      <c r="R12" s="55" t="b">
        <f>IF(I12&lt;1000,TRUE)</f>
        <v>1</v>
      </c>
      <c r="S12" s="55" t="e">
        <f>OR(#REF!&lt;100000,LEN(#REF!)=5)</f>
        <v>#REF!</v>
      </c>
    </row>
    <row r="13" spans="1:26" ht="15.75" x14ac:dyDescent="0.25">
      <c r="A13" s="143">
        <v>43296</v>
      </c>
      <c r="B13" s="85" t="s">
        <v>30</v>
      </c>
      <c r="C13" s="86">
        <v>7.99</v>
      </c>
      <c r="D13" s="87">
        <v>0</v>
      </c>
      <c r="E13" s="86"/>
      <c r="F13" s="88">
        <v>7.99</v>
      </c>
      <c r="G13" s="145">
        <v>112</v>
      </c>
      <c r="H13" s="145">
        <v>4207</v>
      </c>
      <c r="I13" s="145"/>
      <c r="J13" s="145" t="s">
        <v>31</v>
      </c>
      <c r="K13" s="90" t="s">
        <v>160</v>
      </c>
      <c r="L13" s="144" t="s">
        <v>161</v>
      </c>
      <c r="M13" s="91" t="s">
        <v>76</v>
      </c>
      <c r="N13" s="91" t="s">
        <v>162</v>
      </c>
      <c r="P13" s="55" t="b">
        <f>OR(G18&lt;100,LEN(G18)=2)</f>
        <v>1</v>
      </c>
      <c r="Q13" s="55" t="b">
        <f>OR(H18&lt;1000,LEN(H18)=3)</f>
        <v>1</v>
      </c>
      <c r="R13" s="55" t="b">
        <f>IF(I18&lt;1000,TRUE)</f>
        <v>1</v>
      </c>
      <c r="S13" s="55" t="e">
        <f>OR(#REF!&lt;100000,LEN(#REF!)=5)</f>
        <v>#REF!</v>
      </c>
    </row>
    <row r="14" spans="1:26" x14ac:dyDescent="0.2">
      <c r="A14" s="143">
        <v>43311</v>
      </c>
      <c r="B14" s="85" t="s">
        <v>31</v>
      </c>
      <c r="C14" s="86">
        <v>14.08</v>
      </c>
      <c r="D14" s="87">
        <v>2.35</v>
      </c>
      <c r="E14" s="145"/>
      <c r="F14" s="88">
        <f>C14-D14</f>
        <v>11.73</v>
      </c>
      <c r="G14" s="145">
        <v>440</v>
      </c>
      <c r="H14" s="145">
        <v>4020</v>
      </c>
      <c r="I14" s="145"/>
      <c r="J14" s="145" t="s">
        <v>31</v>
      </c>
      <c r="K14" s="146" t="s">
        <v>156</v>
      </c>
      <c r="L14" s="145" t="s">
        <v>163</v>
      </c>
      <c r="M14" s="145" t="s">
        <v>164</v>
      </c>
      <c r="N14" s="145" t="s">
        <v>165</v>
      </c>
      <c r="P14" s="55" t="e">
        <f>OR(#REF!&lt;100,LEN(#REF!)=2)</f>
        <v>#REF!</v>
      </c>
      <c r="Q14" s="55" t="e">
        <f>OR(#REF!&lt;1000,LEN(#REF!)=3)</f>
        <v>#REF!</v>
      </c>
      <c r="R14" s="55" t="e">
        <f>IF(#REF!&lt;1000,TRUE)</f>
        <v>#REF!</v>
      </c>
      <c r="S14" s="55" t="e">
        <f>OR(#REF!&lt;100000,LEN(#REF!)=5)</f>
        <v>#REF!</v>
      </c>
    </row>
    <row r="15" spans="1:26" ht="15.75" x14ac:dyDescent="0.25">
      <c r="A15" s="143">
        <v>43312</v>
      </c>
      <c r="B15" s="85" t="s">
        <v>30</v>
      </c>
      <c r="C15" s="86">
        <v>21.34</v>
      </c>
      <c r="D15" s="87">
        <v>0</v>
      </c>
      <c r="E15" s="145"/>
      <c r="F15" s="88">
        <v>21.34</v>
      </c>
      <c r="G15" s="89">
        <v>112</v>
      </c>
      <c r="H15" s="89">
        <v>4207</v>
      </c>
      <c r="I15" s="89"/>
      <c r="J15" s="90" t="s">
        <v>31</v>
      </c>
      <c r="K15" s="146" t="s">
        <v>160</v>
      </c>
      <c r="L15" s="145" t="s">
        <v>166</v>
      </c>
      <c r="M15" s="145" t="s">
        <v>92</v>
      </c>
      <c r="N15" s="145" t="s">
        <v>91</v>
      </c>
    </row>
    <row r="16" spans="1:26" ht="15.75" x14ac:dyDescent="0.25">
      <c r="A16" s="143">
        <v>43312</v>
      </c>
      <c r="B16" s="85" t="s">
        <v>30</v>
      </c>
      <c r="C16" s="86">
        <v>480.48</v>
      </c>
      <c r="D16" s="87">
        <v>0</v>
      </c>
      <c r="E16" s="86"/>
      <c r="F16" s="88">
        <v>480.48</v>
      </c>
      <c r="G16" s="89">
        <v>112</v>
      </c>
      <c r="H16" s="89">
        <v>4207</v>
      </c>
      <c r="I16" s="89"/>
      <c r="J16" s="90" t="s">
        <v>31</v>
      </c>
      <c r="K16" s="146" t="s">
        <v>160</v>
      </c>
      <c r="L16" s="145" t="s">
        <v>166</v>
      </c>
      <c r="M16" s="145" t="s">
        <v>92</v>
      </c>
      <c r="N16" s="145" t="s">
        <v>91</v>
      </c>
    </row>
    <row r="17" spans="1:19" ht="15.75" x14ac:dyDescent="0.25">
      <c r="A17" s="143">
        <v>43317</v>
      </c>
      <c r="B17" s="85" t="s">
        <v>31</v>
      </c>
      <c r="C17" s="86">
        <v>7.18</v>
      </c>
      <c r="D17" s="87">
        <v>1.2</v>
      </c>
      <c r="E17" s="86"/>
      <c r="F17" s="88">
        <v>5.98</v>
      </c>
      <c r="G17" s="89">
        <v>112</v>
      </c>
      <c r="H17" s="89">
        <v>4207</v>
      </c>
      <c r="I17" s="89"/>
      <c r="J17" s="90" t="s">
        <v>31</v>
      </c>
      <c r="K17" s="90" t="s">
        <v>160</v>
      </c>
      <c r="L17" s="91" t="s">
        <v>167</v>
      </c>
      <c r="M17" s="91" t="s">
        <v>168</v>
      </c>
      <c r="N17" s="91" t="s">
        <v>169</v>
      </c>
    </row>
    <row r="18" spans="1:19" ht="15.75" x14ac:dyDescent="0.25">
      <c r="A18" s="143"/>
      <c r="B18" s="85"/>
      <c r="C18" s="86"/>
      <c r="D18" s="87"/>
      <c r="E18" s="86"/>
      <c r="F18" s="88"/>
      <c r="G18" s="89"/>
      <c r="H18" s="89"/>
      <c r="I18" s="89"/>
      <c r="J18" s="90"/>
      <c r="K18" s="146"/>
      <c r="L18" s="145"/>
      <c r="M18" s="145"/>
      <c r="N18" s="145"/>
      <c r="P18" s="55" t="e">
        <f>OR(#REF!&lt;100,LEN(#REF!)=2)</f>
        <v>#REF!</v>
      </c>
      <c r="Q18" s="55" t="e">
        <f>OR(#REF!&lt;1000,LEN(#REF!)=3)</f>
        <v>#REF!</v>
      </c>
      <c r="R18" s="55" t="e">
        <f>IF(#REF!&lt;1000,TRUE)</f>
        <v>#REF!</v>
      </c>
      <c r="S18" s="55" t="e">
        <f>OR(#REF!&lt;100000,LEN(#REF!)=5)</f>
        <v>#REF!</v>
      </c>
    </row>
    <row r="19" spans="1:19" ht="15.75" x14ac:dyDescent="0.25">
      <c r="A19" s="147"/>
      <c r="B19" s="85"/>
      <c r="C19" s="86"/>
      <c r="D19" s="87"/>
      <c r="E19" s="86"/>
      <c r="F19" s="88"/>
      <c r="G19" s="89"/>
      <c r="H19" s="89"/>
      <c r="I19" s="89"/>
      <c r="J19" s="90"/>
      <c r="K19" s="146"/>
      <c r="L19" s="145"/>
      <c r="M19" s="145"/>
      <c r="N19" s="145"/>
    </row>
    <row r="20" spans="1:19" ht="15.75" x14ac:dyDescent="0.25">
      <c r="A20" s="147"/>
      <c r="B20" s="85"/>
      <c r="C20" s="86"/>
      <c r="D20" s="87"/>
      <c r="E20" s="86"/>
      <c r="F20" s="88"/>
      <c r="G20" s="89"/>
      <c r="H20" s="89"/>
      <c r="I20" s="89"/>
      <c r="J20" s="90"/>
      <c r="K20" s="146"/>
      <c r="L20" s="145"/>
      <c r="M20" s="145"/>
      <c r="N20" s="145"/>
    </row>
    <row r="21" spans="1:19" ht="15.75" x14ac:dyDescent="0.25">
      <c r="A21" s="147"/>
      <c r="B21" s="85"/>
      <c r="C21" s="86"/>
      <c r="D21" s="87"/>
      <c r="E21" s="86"/>
      <c r="F21" s="88"/>
      <c r="G21" s="89"/>
      <c r="H21" s="89"/>
      <c r="I21" s="89"/>
      <c r="J21" s="90"/>
      <c r="K21" s="146"/>
      <c r="L21" s="145"/>
      <c r="M21" s="145"/>
      <c r="N21" s="145"/>
    </row>
    <row r="22" spans="1:19" ht="15.75" x14ac:dyDescent="0.25">
      <c r="A22" s="147"/>
      <c r="B22" s="85"/>
      <c r="C22" s="86"/>
      <c r="D22" s="87"/>
      <c r="E22" s="86"/>
      <c r="F22" s="88"/>
      <c r="G22" s="89"/>
      <c r="H22" s="89"/>
      <c r="I22" s="89"/>
      <c r="J22" s="90"/>
      <c r="K22" s="146"/>
      <c r="L22" s="145"/>
      <c r="M22" s="145"/>
      <c r="N22" s="145"/>
    </row>
    <row r="23" spans="1:19" ht="15.75" x14ac:dyDescent="0.25">
      <c r="A23" s="148"/>
      <c r="B23" s="85"/>
      <c r="C23" s="86"/>
      <c r="D23" s="87"/>
      <c r="E23" s="86"/>
      <c r="F23" s="88"/>
      <c r="G23" s="89"/>
      <c r="H23" s="89"/>
      <c r="I23" s="89"/>
      <c r="J23" s="90"/>
      <c r="K23" s="90"/>
      <c r="L23" s="91"/>
      <c r="M23" s="91"/>
      <c r="N23" s="91"/>
      <c r="P23" s="55" t="b">
        <f t="shared" ref="P23:P33" si="0">OR(G23&lt;100,LEN(G23)=2)</f>
        <v>1</v>
      </c>
      <c r="Q23" s="55" t="b">
        <f t="shared" ref="Q23:Q33" si="1">OR(H23&lt;1000,LEN(H23)=3)</f>
        <v>1</v>
      </c>
      <c r="R23" s="55" t="b">
        <f t="shared" ref="R23:R33" si="2">IF(I23&lt;1000,TRUE)</f>
        <v>1</v>
      </c>
      <c r="S23" s="55" t="e">
        <f>OR(#REF!&lt;100000,LEN(#REF!)=5)</f>
        <v>#REF!</v>
      </c>
    </row>
    <row r="24" spans="1:19" ht="15.75" x14ac:dyDescent="0.25">
      <c r="A24" s="97"/>
      <c r="B24" s="85"/>
      <c r="C24" s="86"/>
      <c r="D24" s="87" t="str">
        <f t="shared" ref="D24:D33" si="3">IF(B24="S",IF(ISBLANK(E24),ROUND(C24*0.2/1.2,2),E24),"")</f>
        <v/>
      </c>
      <c r="E24" s="86"/>
      <c r="F24" s="88" t="s">
        <v>62</v>
      </c>
      <c r="G24" s="89" t="s">
        <v>62</v>
      </c>
      <c r="H24" s="89" t="s">
        <v>62</v>
      </c>
      <c r="I24" s="89" t="s">
        <v>62</v>
      </c>
      <c r="J24" s="90"/>
      <c r="K24" s="90"/>
      <c r="L24" s="91"/>
      <c r="M24" s="91"/>
      <c r="N24" s="91"/>
      <c r="P24" s="55" t="b">
        <f t="shared" si="0"/>
        <v>0</v>
      </c>
      <c r="Q24" s="55" t="b">
        <f t="shared" si="1"/>
        <v>0</v>
      </c>
      <c r="R24" s="55" t="b">
        <f t="shared" si="2"/>
        <v>0</v>
      </c>
      <c r="S24" s="55" t="e">
        <f>OR(#REF!&lt;100000,LEN(#REF!)=5)</f>
        <v>#REF!</v>
      </c>
    </row>
    <row r="25" spans="1:19" ht="15.75" x14ac:dyDescent="0.25">
      <c r="A25" s="97"/>
      <c r="B25" s="85"/>
      <c r="C25" s="86"/>
      <c r="D25" s="87"/>
      <c r="E25" s="86"/>
      <c r="F25" s="88"/>
      <c r="G25" s="89"/>
      <c r="H25" s="89"/>
      <c r="I25" s="89"/>
      <c r="J25" s="90"/>
      <c r="K25" s="90"/>
      <c r="L25" s="91"/>
      <c r="M25" s="91"/>
      <c r="N25" s="91"/>
      <c r="P25" s="55" t="b">
        <f t="shared" si="0"/>
        <v>1</v>
      </c>
      <c r="Q25" s="55" t="b">
        <f t="shared" si="1"/>
        <v>1</v>
      </c>
      <c r="R25" s="55" t="b">
        <f t="shared" si="2"/>
        <v>1</v>
      </c>
      <c r="S25" s="55" t="e">
        <f>OR(#REF!&lt;100000,LEN(#REF!)=5)</f>
        <v>#REF!</v>
      </c>
    </row>
    <row r="26" spans="1:19" ht="15.75" x14ac:dyDescent="0.25">
      <c r="A26" s="97"/>
      <c r="B26" s="85"/>
      <c r="C26" s="86"/>
      <c r="D26" s="87" t="str">
        <f t="shared" si="3"/>
        <v/>
      </c>
      <c r="E26" s="86"/>
      <c r="F26" s="88" t="s">
        <v>62</v>
      </c>
      <c r="G26" s="89" t="s">
        <v>62</v>
      </c>
      <c r="H26" s="89" t="s">
        <v>62</v>
      </c>
      <c r="I26" s="89" t="s">
        <v>62</v>
      </c>
      <c r="J26" s="90"/>
      <c r="K26" s="90"/>
      <c r="L26" s="91"/>
      <c r="M26" s="91"/>
      <c r="N26" s="91"/>
      <c r="P26" s="55" t="b">
        <f t="shared" si="0"/>
        <v>0</v>
      </c>
      <c r="Q26" s="55" t="b">
        <f t="shared" si="1"/>
        <v>0</v>
      </c>
      <c r="R26" s="55" t="b">
        <f t="shared" si="2"/>
        <v>0</v>
      </c>
      <c r="S26" s="55" t="e">
        <f>OR(#REF!&lt;100000,LEN(#REF!)=5)</f>
        <v>#REF!</v>
      </c>
    </row>
    <row r="27" spans="1:19" ht="15.75" x14ac:dyDescent="0.25">
      <c r="A27" s="97"/>
      <c r="B27" s="85"/>
      <c r="C27" s="86"/>
      <c r="D27" s="87" t="str">
        <f t="shared" si="3"/>
        <v/>
      </c>
      <c r="E27" s="86"/>
      <c r="F27" s="88" t="s">
        <v>62</v>
      </c>
      <c r="G27" s="89" t="s">
        <v>62</v>
      </c>
      <c r="H27" s="89" t="s">
        <v>62</v>
      </c>
      <c r="I27" s="89" t="s">
        <v>62</v>
      </c>
      <c r="J27" s="90"/>
      <c r="K27" s="90"/>
      <c r="L27" s="91"/>
      <c r="M27" s="91"/>
      <c r="N27" s="91"/>
      <c r="P27" s="55" t="b">
        <f t="shared" si="0"/>
        <v>0</v>
      </c>
      <c r="Q27" s="55" t="b">
        <f t="shared" si="1"/>
        <v>0</v>
      </c>
      <c r="R27" s="55" t="b">
        <f t="shared" si="2"/>
        <v>0</v>
      </c>
      <c r="S27" s="55" t="e">
        <f>OR(#REF!&lt;100000,LEN(#REF!)=5)</f>
        <v>#REF!</v>
      </c>
    </row>
    <row r="28" spans="1:19" ht="15.75" x14ac:dyDescent="0.25">
      <c r="A28" s="97"/>
      <c r="B28" s="85"/>
      <c r="C28" s="86"/>
      <c r="D28" s="87" t="str">
        <f t="shared" si="3"/>
        <v/>
      </c>
      <c r="E28" s="86"/>
      <c r="F28" s="88" t="s">
        <v>62</v>
      </c>
      <c r="G28" s="89" t="s">
        <v>62</v>
      </c>
      <c r="H28" s="89" t="s">
        <v>62</v>
      </c>
      <c r="I28" s="89" t="s">
        <v>62</v>
      </c>
      <c r="J28" s="90"/>
      <c r="K28" s="90"/>
      <c r="L28" s="91"/>
      <c r="M28" s="91"/>
      <c r="N28" s="91"/>
      <c r="P28" s="55" t="b">
        <f t="shared" si="0"/>
        <v>0</v>
      </c>
      <c r="Q28" s="55" t="b">
        <f t="shared" si="1"/>
        <v>0</v>
      </c>
      <c r="R28" s="55" t="b">
        <f t="shared" si="2"/>
        <v>0</v>
      </c>
      <c r="S28" s="55" t="e">
        <f>OR(#REF!&lt;100000,LEN(#REF!)=5)</f>
        <v>#REF!</v>
      </c>
    </row>
    <row r="29" spans="1:19" ht="15.75" x14ac:dyDescent="0.25">
      <c r="A29" s="97"/>
      <c r="B29" s="85"/>
      <c r="C29" s="86"/>
      <c r="D29" s="87" t="str">
        <f t="shared" si="3"/>
        <v/>
      </c>
      <c r="E29" s="86"/>
      <c r="F29" s="88" t="s">
        <v>62</v>
      </c>
      <c r="G29" s="89" t="s">
        <v>62</v>
      </c>
      <c r="H29" s="89" t="s">
        <v>62</v>
      </c>
      <c r="I29" s="89" t="s">
        <v>62</v>
      </c>
      <c r="J29" s="90"/>
      <c r="K29" s="90"/>
      <c r="L29" s="91"/>
      <c r="M29" s="91"/>
      <c r="N29" s="91"/>
      <c r="P29" s="55" t="b">
        <f t="shared" si="0"/>
        <v>0</v>
      </c>
      <c r="Q29" s="55" t="b">
        <f t="shared" si="1"/>
        <v>0</v>
      </c>
      <c r="R29" s="55" t="b">
        <f t="shared" si="2"/>
        <v>0</v>
      </c>
      <c r="S29" s="55" t="e">
        <f>OR(#REF!&lt;100000,LEN(#REF!)=5)</f>
        <v>#REF!</v>
      </c>
    </row>
    <row r="30" spans="1:19" ht="15.75" x14ac:dyDescent="0.25">
      <c r="A30" s="97"/>
      <c r="B30" s="85"/>
      <c r="C30" s="86"/>
      <c r="D30" s="87" t="str">
        <f t="shared" si="3"/>
        <v/>
      </c>
      <c r="E30" s="86"/>
      <c r="F30" s="88" t="s">
        <v>62</v>
      </c>
      <c r="G30" s="89" t="s">
        <v>62</v>
      </c>
      <c r="H30" s="89" t="s">
        <v>62</v>
      </c>
      <c r="I30" s="89" t="s">
        <v>62</v>
      </c>
      <c r="J30" s="90"/>
      <c r="K30" s="90"/>
      <c r="L30" s="91"/>
      <c r="M30" s="91"/>
      <c r="N30" s="91"/>
      <c r="P30" s="55" t="b">
        <f t="shared" si="0"/>
        <v>0</v>
      </c>
      <c r="Q30" s="55" t="b">
        <f t="shared" si="1"/>
        <v>0</v>
      </c>
      <c r="R30" s="55" t="b">
        <f t="shared" si="2"/>
        <v>0</v>
      </c>
      <c r="S30" s="55" t="e">
        <f>OR(#REF!&lt;100000,LEN(#REF!)=5)</f>
        <v>#REF!</v>
      </c>
    </row>
    <row r="31" spans="1:19" ht="15.75" x14ac:dyDescent="0.25">
      <c r="A31" s="97"/>
      <c r="B31" s="85"/>
      <c r="C31" s="86"/>
      <c r="D31" s="87" t="str">
        <f t="shared" si="3"/>
        <v/>
      </c>
      <c r="E31" s="86"/>
      <c r="F31" s="88" t="s">
        <v>62</v>
      </c>
      <c r="G31" s="89" t="s">
        <v>62</v>
      </c>
      <c r="H31" s="89" t="s">
        <v>62</v>
      </c>
      <c r="I31" s="89" t="s">
        <v>62</v>
      </c>
      <c r="J31" s="90"/>
      <c r="K31" s="90"/>
      <c r="L31" s="91"/>
      <c r="M31" s="91"/>
      <c r="N31" s="91"/>
      <c r="P31" s="55" t="b">
        <f t="shared" si="0"/>
        <v>0</v>
      </c>
      <c r="Q31" s="55" t="b">
        <f t="shared" si="1"/>
        <v>0</v>
      </c>
      <c r="R31" s="55" t="b">
        <f t="shared" si="2"/>
        <v>0</v>
      </c>
      <c r="S31" s="55" t="e">
        <f>OR(#REF!&lt;100000,LEN(#REF!)=5)</f>
        <v>#REF!</v>
      </c>
    </row>
    <row r="32" spans="1:19" ht="15.75" x14ac:dyDescent="0.25">
      <c r="A32" s="97"/>
      <c r="B32" s="85"/>
      <c r="C32" s="86"/>
      <c r="D32" s="87" t="str">
        <f t="shared" si="3"/>
        <v/>
      </c>
      <c r="E32" s="86"/>
      <c r="F32" s="88" t="s">
        <v>62</v>
      </c>
      <c r="G32" s="89" t="s">
        <v>62</v>
      </c>
      <c r="H32" s="89" t="s">
        <v>62</v>
      </c>
      <c r="I32" s="89" t="s">
        <v>62</v>
      </c>
      <c r="J32" s="90"/>
      <c r="K32" s="90"/>
      <c r="L32" s="91"/>
      <c r="M32" s="91"/>
      <c r="N32" s="91"/>
      <c r="P32" s="55" t="b">
        <f t="shared" si="0"/>
        <v>0</v>
      </c>
      <c r="Q32" s="55" t="b">
        <f t="shared" si="1"/>
        <v>0</v>
      </c>
      <c r="R32" s="55" t="b">
        <f t="shared" si="2"/>
        <v>0</v>
      </c>
      <c r="S32" s="55" t="e">
        <f>OR(#REF!&lt;100000,LEN(#REF!)=5)</f>
        <v>#REF!</v>
      </c>
    </row>
    <row r="33" spans="1:19" ht="16.5" thickBot="1" x14ac:dyDescent="0.3">
      <c r="A33" s="97"/>
      <c r="B33" s="85"/>
      <c r="C33" s="86"/>
      <c r="D33" s="98" t="str">
        <f t="shared" si="3"/>
        <v/>
      </c>
      <c r="E33" s="86"/>
      <c r="F33" s="88" t="s">
        <v>62</v>
      </c>
      <c r="G33" s="89" t="s">
        <v>62</v>
      </c>
      <c r="H33" s="89" t="s">
        <v>62</v>
      </c>
      <c r="I33" s="89" t="s">
        <v>62</v>
      </c>
      <c r="J33" s="90"/>
      <c r="K33" s="90"/>
      <c r="L33" s="91"/>
      <c r="M33" s="91"/>
      <c r="N33" s="91"/>
      <c r="P33" s="55" t="b">
        <f t="shared" si="0"/>
        <v>0</v>
      </c>
      <c r="Q33" s="55" t="b">
        <f t="shared" si="1"/>
        <v>0</v>
      </c>
      <c r="R33" s="55" t="b">
        <f t="shared" si="2"/>
        <v>0</v>
      </c>
      <c r="S33" s="55" t="e">
        <f>OR(#REF!&lt;100000,LEN(#REF!)=5)</f>
        <v>#REF!</v>
      </c>
    </row>
    <row r="34" spans="1:19" ht="13.5" thickBot="1" x14ac:dyDescent="0.25">
      <c r="A34" s="176" t="s">
        <v>49</v>
      </c>
      <c r="B34" s="177"/>
      <c r="C34" s="99">
        <f>SUM(C12:C33)</f>
        <v>560.06999999999994</v>
      </c>
      <c r="D34" s="99">
        <f>SUM(D12:D33)</f>
        <v>3.55</v>
      </c>
      <c r="E34" s="99"/>
      <c r="F34" s="99">
        <f>SUM(F12:F33)</f>
        <v>556.52</v>
      </c>
      <c r="G34" s="100"/>
      <c r="H34" s="100"/>
      <c r="I34" s="100"/>
      <c r="J34" s="101"/>
      <c r="K34" s="101"/>
      <c r="L34" s="102"/>
      <c r="M34" s="103"/>
      <c r="N34" s="104"/>
    </row>
    <row r="36" spans="1:19" x14ac:dyDescent="0.2">
      <c r="B36" s="167" t="s">
        <v>50</v>
      </c>
      <c r="C36" s="168"/>
      <c r="F36" s="149"/>
    </row>
    <row r="37" spans="1:19" x14ac:dyDescent="0.2">
      <c r="B37" s="105" t="s">
        <v>51</v>
      </c>
      <c r="C37" s="106" t="s">
        <v>52</v>
      </c>
    </row>
    <row r="38" spans="1:19" x14ac:dyDescent="0.2">
      <c r="B38" s="105" t="s">
        <v>30</v>
      </c>
      <c r="C38" s="106" t="s">
        <v>53</v>
      </c>
    </row>
    <row r="39" spans="1:19" x14ac:dyDescent="0.2">
      <c r="B39" s="105" t="s">
        <v>31</v>
      </c>
      <c r="C39" s="106" t="s">
        <v>54</v>
      </c>
    </row>
    <row r="40" spans="1:19" x14ac:dyDescent="0.2">
      <c r="B40" s="81" t="s">
        <v>55</v>
      </c>
      <c r="C40" s="107" t="s">
        <v>56</v>
      </c>
    </row>
  </sheetData>
  <mergeCells count="6">
    <mergeCell ref="B36:C36"/>
    <mergeCell ref="B1:E1"/>
    <mergeCell ref="B3:E3"/>
    <mergeCell ref="G8:J8"/>
    <mergeCell ref="G9:J9"/>
    <mergeCell ref="A34:B34"/>
  </mergeCells>
  <conditionalFormatting sqref="J24:K33 J23 J12">
    <cfRule type="expression" priority="28" stopIfTrue="1">
      <formula>AND(SUM($P12:$T12)&gt;0,NOT(ISBLANK(J12)))</formula>
    </cfRule>
    <cfRule type="expression" dxfId="68" priority="29" stopIfTrue="1">
      <formula>SUM($P12:$T12)&gt;0</formula>
    </cfRule>
  </conditionalFormatting>
  <conditionalFormatting sqref="C5 B1:E1 B3:E3 E5 C12 C23:C33 C18:C19">
    <cfRule type="expression" dxfId="67" priority="30" stopIfTrue="1">
      <formula>ISBLANK(B1)</formula>
    </cfRule>
  </conditionalFormatting>
  <conditionalFormatting sqref="L24:N33 L12:N12">
    <cfRule type="expression" dxfId="66" priority="31" stopIfTrue="1">
      <formula>AND(NOT(ISBLANK($C12)),ISBLANK(L12))</formula>
    </cfRule>
  </conditionalFormatting>
  <conditionalFormatting sqref="B12 B16 B20:B21 B23:B33">
    <cfRule type="expression" dxfId="65" priority="32" stopIfTrue="1">
      <formula>AND(NOT(ISBLANK(C12)),ISBLANK(B12))</formula>
    </cfRule>
  </conditionalFormatting>
  <conditionalFormatting sqref="A12:A13 A16:A17 A20:A21 A23:A33">
    <cfRule type="expression" dxfId="64" priority="33" stopIfTrue="1">
      <formula>AND(NOT(ISBLANK(C12)),ISBLANK(A12))</formula>
    </cfRule>
  </conditionalFormatting>
  <conditionalFormatting sqref="E12 E23:E33 E16">
    <cfRule type="expression" dxfId="63" priority="34" stopIfTrue="1">
      <formula>AND(NOT(ISBLANK(C12)),ISBLANK(E12),B12="S")</formula>
    </cfRule>
  </conditionalFormatting>
  <conditionalFormatting sqref="K12">
    <cfRule type="expression" priority="26" stopIfTrue="1">
      <formula>AND(SUM($P12:$T12)&gt;0,NOT(ISBLANK(K12)))</formula>
    </cfRule>
    <cfRule type="expression" dxfId="62" priority="27" stopIfTrue="1">
      <formula>SUM($P12:$T12)&gt;0</formula>
    </cfRule>
  </conditionalFormatting>
  <conditionalFormatting sqref="K23">
    <cfRule type="expression" priority="20" stopIfTrue="1">
      <formula>AND(SUM($P13:$T13)&gt;0,NOT(ISBLANK(K23)))</formula>
    </cfRule>
    <cfRule type="expression" dxfId="61" priority="21" stopIfTrue="1">
      <formula>SUM($P13:$T13)&gt;0</formula>
    </cfRule>
  </conditionalFormatting>
  <conditionalFormatting sqref="C13:C16">
    <cfRule type="expression" dxfId="60" priority="22" stopIfTrue="1">
      <formula>ISBLANK(C13)</formula>
    </cfRule>
  </conditionalFormatting>
  <conditionalFormatting sqref="L23:N23">
    <cfRule type="expression" dxfId="59" priority="23" stopIfTrue="1">
      <formula>AND(NOT(ISBLANK($C13)),ISBLANK(L23))</formula>
    </cfRule>
  </conditionalFormatting>
  <conditionalFormatting sqref="B13">
    <cfRule type="expression" dxfId="58" priority="24" stopIfTrue="1">
      <formula>AND(NOT(ISBLANK(C13)),ISBLANK(B13))</formula>
    </cfRule>
  </conditionalFormatting>
  <conditionalFormatting sqref="E13">
    <cfRule type="expression" dxfId="57" priority="25" stopIfTrue="1">
      <formula>AND(NOT(ISBLANK(C13)),ISBLANK(E13),B13="S")</formula>
    </cfRule>
  </conditionalFormatting>
  <conditionalFormatting sqref="L13:N13">
    <cfRule type="expression" dxfId="56" priority="17" stopIfTrue="1">
      <formula>AND(NOT(ISBLANK($C13)),ISBLANK(L13))</formula>
    </cfRule>
  </conditionalFormatting>
  <conditionalFormatting sqref="K13">
    <cfRule type="expression" priority="18" stopIfTrue="1">
      <formula>AND(SUM($P13:$T13)&gt;0,NOT(ISBLANK(K13)))</formula>
    </cfRule>
    <cfRule type="expression" dxfId="55" priority="19" stopIfTrue="1">
      <formula>SUM($P13:$T13)&gt;0</formula>
    </cfRule>
  </conditionalFormatting>
  <conditionalFormatting sqref="C20:C21">
    <cfRule type="expression" dxfId="54" priority="15" stopIfTrue="1">
      <formula>ISBLANK(C20)</formula>
    </cfRule>
  </conditionalFormatting>
  <conditionalFormatting sqref="E20:E21">
    <cfRule type="expression" dxfId="53" priority="16" stopIfTrue="1">
      <formula>AND(NOT(ISBLANK(C20)),ISBLANK(E20),B20="S")</formula>
    </cfRule>
  </conditionalFormatting>
  <conditionalFormatting sqref="B14:B15">
    <cfRule type="expression" dxfId="52" priority="35" stopIfTrue="1">
      <formula>AND(NOT(ISBLANK(C18)),ISBLANK(B14))</formula>
    </cfRule>
  </conditionalFormatting>
  <conditionalFormatting sqref="A14:A15">
    <cfRule type="expression" dxfId="51" priority="36" stopIfTrue="1">
      <formula>AND(NOT(ISBLANK(C18)),ISBLANK(A14))</formula>
    </cfRule>
  </conditionalFormatting>
  <conditionalFormatting sqref="J18:J22">
    <cfRule type="expression" priority="37" stopIfTrue="1">
      <formula>AND(SUM($P13:$T13)&gt;0,NOT(ISBLANK(J18)))</formula>
    </cfRule>
    <cfRule type="expression" dxfId="50" priority="38" stopIfTrue="1">
      <formula>SUM($P13:$T13)&gt;0</formula>
    </cfRule>
  </conditionalFormatting>
  <conditionalFormatting sqref="B18:B19">
    <cfRule type="expression" dxfId="49" priority="39" stopIfTrue="1">
      <formula>AND(NOT(ISBLANK(#REF!)),ISBLANK(B18))</formula>
    </cfRule>
  </conditionalFormatting>
  <conditionalFormatting sqref="A18:A19">
    <cfRule type="expression" dxfId="48" priority="40" stopIfTrue="1">
      <formula>AND(NOT(ISBLANK(#REF!)),ISBLANK(A18))</formula>
    </cfRule>
  </conditionalFormatting>
  <conditionalFormatting sqref="E18:E19">
    <cfRule type="expression" dxfId="47" priority="41" stopIfTrue="1">
      <formula>AND(NOT(ISBLANK(C18)),ISBLANK(E18),B14="S")</formula>
    </cfRule>
  </conditionalFormatting>
  <conditionalFormatting sqref="B22">
    <cfRule type="expression" dxfId="46" priority="13" stopIfTrue="1">
      <formula>AND(NOT(ISBLANK(C22)),ISBLANK(B22))</formula>
    </cfRule>
  </conditionalFormatting>
  <conditionalFormatting sqref="A22">
    <cfRule type="expression" dxfId="45" priority="14" stopIfTrue="1">
      <formula>AND(NOT(ISBLANK(C22)),ISBLANK(A22))</formula>
    </cfRule>
  </conditionalFormatting>
  <conditionalFormatting sqref="C22">
    <cfRule type="expression" dxfId="44" priority="11" stopIfTrue="1">
      <formula>ISBLANK(C22)</formula>
    </cfRule>
  </conditionalFormatting>
  <conditionalFormatting sqref="E22">
    <cfRule type="expression" dxfId="43" priority="12" stopIfTrue="1">
      <formula>AND(NOT(ISBLANK(C22)),ISBLANK(E22),B22="S")</formula>
    </cfRule>
  </conditionalFormatting>
  <conditionalFormatting sqref="J17">
    <cfRule type="expression" priority="6" stopIfTrue="1">
      <formula>AND(SUM($P17:$T17)&gt;0,NOT(ISBLANK(J17)))</formula>
    </cfRule>
    <cfRule type="expression" dxfId="42" priority="7" stopIfTrue="1">
      <formula>SUM($P17:$T17)&gt;0</formula>
    </cfRule>
  </conditionalFormatting>
  <conditionalFormatting sqref="C17">
    <cfRule type="expression" dxfId="41" priority="8" stopIfTrue="1">
      <formula>ISBLANK(C17)</formula>
    </cfRule>
  </conditionalFormatting>
  <conditionalFormatting sqref="B17">
    <cfRule type="expression" dxfId="40" priority="9" stopIfTrue="1">
      <formula>AND(NOT(ISBLANK(C17)),ISBLANK(B17))</formula>
    </cfRule>
  </conditionalFormatting>
  <conditionalFormatting sqref="E17">
    <cfRule type="expression" dxfId="39" priority="10" stopIfTrue="1">
      <formula>AND(NOT(ISBLANK(C17)),ISBLANK(E17),B17="S")</formula>
    </cfRule>
  </conditionalFormatting>
  <conditionalFormatting sqref="K17">
    <cfRule type="expression" priority="3" stopIfTrue="1">
      <formula>AND(SUM($P7:$T7)&gt;0,NOT(ISBLANK(K17)))</formula>
    </cfRule>
    <cfRule type="expression" dxfId="38" priority="4" stopIfTrue="1">
      <formula>SUM($P7:$T7)&gt;0</formula>
    </cfRule>
  </conditionalFormatting>
  <conditionalFormatting sqref="L17:N17">
    <cfRule type="expression" dxfId="37" priority="5" stopIfTrue="1">
      <formula>AND(NOT(ISBLANK($C7)),ISBLANK(L17))</formula>
    </cfRule>
  </conditionalFormatting>
  <conditionalFormatting sqref="J15:J16">
    <cfRule type="expression" priority="1" stopIfTrue="1">
      <formula>AND(SUM($P10:$T10)&gt;0,NOT(ISBLANK(J15)))</formula>
    </cfRule>
    <cfRule type="expression" dxfId="36" priority="2" stopIfTrue="1">
      <formula>SUM($P10:$T10)&gt;0</formula>
    </cfRule>
  </conditionalFormatting>
  <dataValidations count="3">
    <dataValidation type="list" allowBlank="1" showInputMessage="1" showErrorMessage="1" sqref="B12:B33">
      <formula1>$B$37:$B$40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L39" sqref="L39"/>
    </sheetView>
  </sheetViews>
  <sheetFormatPr defaultRowHeight="12.75" outlineLevelCol="1" x14ac:dyDescent="0.2"/>
  <cols>
    <col min="1" max="1" width="11.85546875" style="55" bestFit="1" customWidth="1"/>
    <col min="2" max="2" width="10.42578125" style="55" customWidth="1"/>
    <col min="3" max="6" width="15.7109375" style="55" customWidth="1"/>
    <col min="7" max="7" width="8.42578125" style="55" customWidth="1"/>
    <col min="8" max="8" width="9" style="55" customWidth="1"/>
    <col min="9" max="9" width="11.7109375" style="55" bestFit="1" customWidth="1"/>
    <col min="10" max="10" width="3" style="55" customWidth="1"/>
    <col min="11" max="11" width="29.7109375" style="55" customWidth="1"/>
    <col min="12" max="12" width="50.7109375" style="55" customWidth="1"/>
    <col min="13" max="14" width="27.42578125" style="55" customWidth="1"/>
    <col min="15" max="15" width="9.140625" style="55"/>
    <col min="16" max="19" width="0" style="55" hidden="1" customWidth="1" outlineLevel="1"/>
    <col min="20" max="20" width="9.140625" style="55" collapsed="1"/>
    <col min="21" max="16384" width="9.140625" style="55"/>
  </cols>
  <sheetData>
    <row r="1" spans="1:26" ht="14.25" x14ac:dyDescent="0.2">
      <c r="A1" s="51" t="s">
        <v>0</v>
      </c>
      <c r="B1" s="169" t="s">
        <v>1</v>
      </c>
      <c r="C1" s="170"/>
      <c r="D1" s="170"/>
      <c r="E1" s="171"/>
      <c r="F1" s="52"/>
      <c r="G1" s="52"/>
      <c r="H1" s="52"/>
      <c r="I1" s="52"/>
      <c r="J1" s="52"/>
      <c r="K1" s="52"/>
      <c r="L1" s="53"/>
      <c r="M1" s="53"/>
      <c r="N1" s="54"/>
    </row>
    <row r="2" spans="1:26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26" ht="14.25" x14ac:dyDescent="0.2">
      <c r="A3" s="59" t="s">
        <v>2</v>
      </c>
      <c r="B3" s="169" t="s">
        <v>93</v>
      </c>
      <c r="C3" s="170"/>
      <c r="D3" s="170"/>
      <c r="E3" s="171"/>
      <c r="F3" s="60"/>
      <c r="G3" s="60"/>
      <c r="H3" s="60"/>
      <c r="I3" s="60"/>
      <c r="J3" s="60"/>
      <c r="K3" s="60"/>
      <c r="L3" s="57"/>
      <c r="M3" s="57"/>
      <c r="N3" s="58"/>
    </row>
    <row r="4" spans="1:26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26" ht="25.5" x14ac:dyDescent="0.2">
      <c r="A5" s="61" t="s">
        <v>3</v>
      </c>
      <c r="B5" s="62" t="s">
        <v>4</v>
      </c>
      <c r="C5" s="63">
        <v>43292</v>
      </c>
      <c r="D5" s="62" t="s">
        <v>5</v>
      </c>
      <c r="E5" s="63">
        <v>43322</v>
      </c>
      <c r="F5" s="64"/>
      <c r="G5" s="65"/>
      <c r="H5" s="66"/>
      <c r="I5" s="66"/>
      <c r="J5" s="66"/>
      <c r="K5" s="66"/>
      <c r="L5" s="57"/>
      <c r="M5" s="57"/>
      <c r="N5" s="58"/>
    </row>
    <row r="6" spans="1:26" x14ac:dyDescent="0.2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1:26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1:26" x14ac:dyDescent="0.2">
      <c r="A8" s="111" t="s">
        <v>6</v>
      </c>
      <c r="B8" s="68" t="s">
        <v>7</v>
      </c>
      <c r="C8" s="68" t="s">
        <v>8</v>
      </c>
      <c r="D8" s="68" t="s">
        <v>7</v>
      </c>
      <c r="E8" s="68" t="s">
        <v>9</v>
      </c>
      <c r="F8" s="68" t="s">
        <v>10</v>
      </c>
      <c r="G8" s="167" t="s">
        <v>11</v>
      </c>
      <c r="H8" s="172"/>
      <c r="I8" s="172"/>
      <c r="J8" s="168"/>
      <c r="K8" s="111" t="s">
        <v>12</v>
      </c>
      <c r="L8" s="68" t="s">
        <v>13</v>
      </c>
      <c r="M8" s="70" t="s">
        <v>14</v>
      </c>
      <c r="N8" s="70" t="s">
        <v>15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x14ac:dyDescent="0.2">
      <c r="A9" s="72" t="s">
        <v>16</v>
      </c>
      <c r="B9" s="73" t="s">
        <v>17</v>
      </c>
      <c r="C9" s="73" t="s">
        <v>18</v>
      </c>
      <c r="D9" s="73" t="s">
        <v>18</v>
      </c>
      <c r="E9" s="73" t="s">
        <v>19</v>
      </c>
      <c r="F9" s="73" t="s">
        <v>18</v>
      </c>
      <c r="G9" s="173"/>
      <c r="H9" s="174"/>
      <c r="I9" s="174"/>
      <c r="J9" s="175"/>
      <c r="K9" s="72" t="s">
        <v>20</v>
      </c>
      <c r="L9" s="73" t="s">
        <v>21</v>
      </c>
      <c r="M9" s="74"/>
      <c r="N9" s="75" t="s">
        <v>22</v>
      </c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x14ac:dyDescent="0.2">
      <c r="A10" s="76" t="s">
        <v>23</v>
      </c>
      <c r="B10" s="77" t="s">
        <v>24</v>
      </c>
      <c r="C10" s="77" t="s">
        <v>25</v>
      </c>
      <c r="D10" s="77" t="s">
        <v>25</v>
      </c>
      <c r="E10" s="77" t="s">
        <v>25</v>
      </c>
      <c r="F10" s="77" t="s">
        <v>25</v>
      </c>
      <c r="G10" s="78" t="s">
        <v>26</v>
      </c>
      <c r="H10" s="78" t="s">
        <v>27</v>
      </c>
      <c r="I10" s="78" t="s">
        <v>28</v>
      </c>
      <c r="J10" s="78"/>
      <c r="K10" s="79" t="s">
        <v>29</v>
      </c>
      <c r="L10" s="80"/>
      <c r="M10" s="81"/>
      <c r="N10" s="82"/>
    </row>
    <row r="11" spans="1:26" x14ac:dyDescent="0.2">
      <c r="A11" s="83"/>
      <c r="B11" s="77"/>
      <c r="C11" s="77"/>
      <c r="D11" s="77"/>
      <c r="E11" s="77"/>
      <c r="F11" s="77"/>
      <c r="G11" s="78"/>
      <c r="H11" s="78"/>
      <c r="I11" s="78"/>
      <c r="J11" s="78"/>
      <c r="K11" s="78"/>
      <c r="L11" s="80"/>
      <c r="M11" s="81"/>
      <c r="N11" s="81"/>
    </row>
    <row r="12" spans="1:26" ht="15.75" x14ac:dyDescent="0.25">
      <c r="A12" s="84" t="s">
        <v>84</v>
      </c>
      <c r="B12" s="85" t="s">
        <v>30</v>
      </c>
      <c r="C12" s="88">
        <v>49.94</v>
      </c>
      <c r="D12" s="87">
        <v>0</v>
      </c>
      <c r="E12" s="86"/>
      <c r="F12" s="88">
        <v>49.94</v>
      </c>
      <c r="G12" s="89">
        <v>440</v>
      </c>
      <c r="H12" s="89">
        <v>4020</v>
      </c>
      <c r="I12" s="89"/>
      <c r="J12" s="90" t="s">
        <v>31</v>
      </c>
      <c r="K12" s="90" t="s">
        <v>85</v>
      </c>
      <c r="L12" s="91" t="s">
        <v>86</v>
      </c>
      <c r="M12" s="91" t="s">
        <v>87</v>
      </c>
      <c r="N12" s="91" t="s">
        <v>88</v>
      </c>
      <c r="P12" s="55" t="b">
        <f t="shared" ref="P12:P31" si="0">OR(G12&lt;100,LEN(G12)=2)</f>
        <v>0</v>
      </c>
      <c r="Q12" s="55" t="b">
        <f t="shared" ref="Q12:Q31" si="1">OR(H12&lt;1000,LEN(H12)=3)</f>
        <v>0</v>
      </c>
      <c r="R12" s="55" t="b">
        <f t="shared" ref="R12:R31" si="2">IF(I12&lt;1000,TRUE)</f>
        <v>1</v>
      </c>
      <c r="S12" s="55" t="e">
        <f>OR(#REF!&lt;100000,LEN(#REF!)=5)</f>
        <v>#REF!</v>
      </c>
    </row>
    <row r="13" spans="1:26" ht="15.75" x14ac:dyDescent="0.25">
      <c r="A13" s="84" t="s">
        <v>89</v>
      </c>
      <c r="B13" s="92" t="s">
        <v>30</v>
      </c>
      <c r="C13" s="88">
        <v>41.62</v>
      </c>
      <c r="D13" s="87">
        <v>0</v>
      </c>
      <c r="E13" s="86"/>
      <c r="F13" s="88">
        <v>41.62</v>
      </c>
      <c r="G13" s="89">
        <v>440</v>
      </c>
      <c r="H13" s="89">
        <v>4020</v>
      </c>
      <c r="I13" s="89"/>
      <c r="J13" s="90" t="s">
        <v>31</v>
      </c>
      <c r="K13" s="90" t="s">
        <v>85</v>
      </c>
      <c r="L13" s="91" t="s">
        <v>86</v>
      </c>
      <c r="M13" s="91" t="s">
        <v>87</v>
      </c>
      <c r="N13" s="91" t="s">
        <v>88</v>
      </c>
      <c r="P13" s="55" t="b">
        <f t="shared" si="0"/>
        <v>0</v>
      </c>
      <c r="Q13" s="55" t="b">
        <f t="shared" si="1"/>
        <v>0</v>
      </c>
      <c r="R13" s="55" t="b">
        <f t="shared" si="2"/>
        <v>1</v>
      </c>
      <c r="S13" s="55" t="e">
        <f>OR(#REF!&lt;100000,LEN(#REF!)=5)</f>
        <v>#REF!</v>
      </c>
    </row>
    <row r="14" spans="1:26" ht="15.75" x14ac:dyDescent="0.25">
      <c r="A14" s="84" t="s">
        <v>90</v>
      </c>
      <c r="B14" s="92" t="s">
        <v>30</v>
      </c>
      <c r="C14" s="88">
        <v>30.01</v>
      </c>
      <c r="D14" s="87">
        <v>0</v>
      </c>
      <c r="E14" s="86"/>
      <c r="F14" s="88">
        <v>30.01</v>
      </c>
      <c r="G14" s="89">
        <v>112</v>
      </c>
      <c r="H14" s="89">
        <v>4207</v>
      </c>
      <c r="I14" s="89"/>
      <c r="J14" s="90" t="s">
        <v>31</v>
      </c>
      <c r="K14" s="90" t="s">
        <v>85</v>
      </c>
      <c r="L14" s="91" t="s">
        <v>91</v>
      </c>
      <c r="M14" s="91" t="s">
        <v>92</v>
      </c>
      <c r="N14" s="91" t="s">
        <v>88</v>
      </c>
      <c r="P14" s="55" t="b">
        <f t="shared" si="0"/>
        <v>0</v>
      </c>
      <c r="Q14" s="55" t="b">
        <f t="shared" si="1"/>
        <v>0</v>
      </c>
      <c r="R14" s="55" t="b">
        <f t="shared" si="2"/>
        <v>1</v>
      </c>
      <c r="S14" s="55" t="e">
        <f>OR(#REF!&lt;100000,LEN(#REF!)=5)</f>
        <v>#REF!</v>
      </c>
    </row>
    <row r="15" spans="1:26" ht="15.75" x14ac:dyDescent="0.25">
      <c r="A15" s="84" t="s">
        <v>90</v>
      </c>
      <c r="B15" s="85" t="s">
        <v>30</v>
      </c>
      <c r="C15" s="88">
        <v>0.86</v>
      </c>
      <c r="D15" s="87">
        <v>0</v>
      </c>
      <c r="E15" s="86"/>
      <c r="F15" s="88">
        <v>0.86</v>
      </c>
      <c r="G15" s="89">
        <v>112</v>
      </c>
      <c r="H15" s="89">
        <v>4207</v>
      </c>
      <c r="I15" s="96"/>
      <c r="J15" s="90" t="s">
        <v>31</v>
      </c>
      <c r="K15" s="90" t="s">
        <v>85</v>
      </c>
      <c r="L15" s="91" t="s">
        <v>91</v>
      </c>
      <c r="M15" s="91" t="s">
        <v>92</v>
      </c>
      <c r="N15" s="91" t="s">
        <v>88</v>
      </c>
      <c r="P15" s="55" t="b">
        <f t="shared" si="0"/>
        <v>0</v>
      </c>
      <c r="Q15" s="55" t="b">
        <f t="shared" si="1"/>
        <v>0</v>
      </c>
      <c r="R15" s="55" t="b">
        <f t="shared" si="2"/>
        <v>1</v>
      </c>
      <c r="S15" s="55" t="e">
        <f>OR(#REF!&lt;100000,LEN(#REF!)=5)</f>
        <v>#REF!</v>
      </c>
    </row>
    <row r="16" spans="1:26" ht="15.75" x14ac:dyDescent="0.25">
      <c r="A16" s="84"/>
      <c r="B16" s="85"/>
      <c r="C16" s="88"/>
      <c r="D16" s="87"/>
      <c r="E16" s="86"/>
      <c r="F16" s="88"/>
      <c r="G16" s="89"/>
      <c r="H16" s="89"/>
      <c r="I16" s="96"/>
      <c r="J16" s="90"/>
      <c r="K16" s="90"/>
      <c r="L16" s="91"/>
      <c r="M16" s="91"/>
      <c r="N16" s="91"/>
      <c r="P16" s="55" t="b">
        <f t="shared" si="0"/>
        <v>1</v>
      </c>
      <c r="Q16" s="55" t="b">
        <f t="shared" si="1"/>
        <v>1</v>
      </c>
      <c r="R16" s="55" t="b">
        <f t="shared" si="2"/>
        <v>1</v>
      </c>
      <c r="S16" s="55" t="e">
        <f>OR(#REF!&lt;100000,LEN(#REF!)=5)</f>
        <v>#REF!</v>
      </c>
    </row>
    <row r="17" spans="1:19" ht="15.75" x14ac:dyDescent="0.25">
      <c r="A17" s="84"/>
      <c r="B17" s="85"/>
      <c r="C17" s="88"/>
      <c r="D17" s="87"/>
      <c r="E17" s="86"/>
      <c r="F17" s="88"/>
      <c r="G17" s="89"/>
      <c r="H17" s="89"/>
      <c r="I17" s="96"/>
      <c r="J17" s="90"/>
      <c r="K17" s="90"/>
      <c r="L17" s="91"/>
      <c r="M17" s="91"/>
      <c r="N17" s="91"/>
      <c r="P17" s="55" t="b">
        <f t="shared" si="0"/>
        <v>1</v>
      </c>
      <c r="Q17" s="55" t="b">
        <f t="shared" si="1"/>
        <v>1</v>
      </c>
      <c r="R17" s="55" t="b">
        <f t="shared" si="2"/>
        <v>1</v>
      </c>
      <c r="S17" s="55" t="e">
        <f>OR(#REF!&lt;100000,LEN(#REF!)=5)</f>
        <v>#REF!</v>
      </c>
    </row>
    <row r="18" spans="1:19" ht="15.75" x14ac:dyDescent="0.25">
      <c r="A18" s="84"/>
      <c r="B18" s="85"/>
      <c r="C18" s="86"/>
      <c r="D18" s="87"/>
      <c r="E18" s="86"/>
      <c r="F18" s="88"/>
      <c r="G18" s="89"/>
      <c r="H18" s="89"/>
      <c r="I18" s="89"/>
      <c r="J18" s="90"/>
      <c r="K18" s="90"/>
      <c r="L18" s="91"/>
      <c r="M18" s="91"/>
      <c r="N18" s="91"/>
      <c r="P18" s="55" t="b">
        <f t="shared" si="0"/>
        <v>1</v>
      </c>
      <c r="Q18" s="55" t="b">
        <f t="shared" si="1"/>
        <v>1</v>
      </c>
      <c r="R18" s="55" t="b">
        <f t="shared" si="2"/>
        <v>1</v>
      </c>
      <c r="S18" s="55" t="e">
        <f>OR(#REF!&lt;100000,LEN(#REF!)=5)</f>
        <v>#REF!</v>
      </c>
    </row>
    <row r="19" spans="1:19" ht="15.75" x14ac:dyDescent="0.25">
      <c r="A19" s="84"/>
      <c r="B19" s="85"/>
      <c r="C19" s="86"/>
      <c r="D19" s="87"/>
      <c r="E19" s="86"/>
      <c r="F19" s="88"/>
      <c r="G19" s="89"/>
      <c r="H19" s="89"/>
      <c r="I19" s="89"/>
      <c r="J19" s="90"/>
      <c r="K19" s="90"/>
      <c r="L19" s="91"/>
      <c r="M19" s="91"/>
      <c r="N19" s="91"/>
      <c r="P19" s="55" t="b">
        <f t="shared" si="0"/>
        <v>1</v>
      </c>
      <c r="Q19" s="55" t="b">
        <f t="shared" si="1"/>
        <v>1</v>
      </c>
      <c r="R19" s="55" t="b">
        <f t="shared" si="2"/>
        <v>1</v>
      </c>
      <c r="S19" s="55" t="e">
        <f>OR(#REF!&lt;100000,LEN(#REF!)=5)</f>
        <v>#REF!</v>
      </c>
    </row>
    <row r="20" spans="1:19" ht="15.75" x14ac:dyDescent="0.25">
      <c r="A20" s="97"/>
      <c r="B20" s="85"/>
      <c r="C20" s="86"/>
      <c r="D20" s="87" t="str">
        <f t="shared" ref="D20:D31" si="3">IF(B20="S",IF(ISBLANK(E20),ROUND(C20*0.2/1.2,2),E20),"")</f>
        <v/>
      </c>
      <c r="E20" s="86"/>
      <c r="F20" s="88"/>
      <c r="G20" s="89"/>
      <c r="H20" s="89"/>
      <c r="I20" s="89"/>
      <c r="J20" s="90"/>
      <c r="K20" s="90"/>
      <c r="L20" s="91"/>
      <c r="M20" s="91"/>
      <c r="N20" s="91"/>
      <c r="P20" s="55" t="b">
        <f t="shared" si="0"/>
        <v>1</v>
      </c>
      <c r="Q20" s="55" t="b">
        <f t="shared" si="1"/>
        <v>1</v>
      </c>
      <c r="R20" s="55" t="b">
        <f t="shared" si="2"/>
        <v>1</v>
      </c>
      <c r="S20" s="55" t="e">
        <f>OR(#REF!&lt;100000,LEN(#REF!)=5)</f>
        <v>#REF!</v>
      </c>
    </row>
    <row r="21" spans="1:19" ht="15.75" x14ac:dyDescent="0.25">
      <c r="A21" s="97"/>
      <c r="B21" s="85"/>
      <c r="C21" s="86"/>
      <c r="D21" s="87" t="str">
        <f t="shared" si="3"/>
        <v/>
      </c>
      <c r="E21" s="86"/>
      <c r="F21" s="88" t="s">
        <v>62</v>
      </c>
      <c r="G21" s="89" t="s">
        <v>62</v>
      </c>
      <c r="H21" s="89" t="s">
        <v>62</v>
      </c>
      <c r="I21" s="89"/>
      <c r="J21" s="90"/>
      <c r="K21" s="90"/>
      <c r="L21" s="91"/>
      <c r="M21" s="91"/>
      <c r="N21" s="91"/>
      <c r="P21" s="55" t="b">
        <f t="shared" si="0"/>
        <v>0</v>
      </c>
      <c r="Q21" s="55" t="b">
        <f t="shared" si="1"/>
        <v>0</v>
      </c>
      <c r="R21" s="55" t="b">
        <f t="shared" si="2"/>
        <v>1</v>
      </c>
      <c r="S21" s="55" t="e">
        <f>OR(#REF!&lt;100000,LEN(#REF!)=5)</f>
        <v>#REF!</v>
      </c>
    </row>
    <row r="22" spans="1:19" ht="15.75" x14ac:dyDescent="0.25">
      <c r="A22" s="97"/>
      <c r="B22" s="85"/>
      <c r="C22" s="86"/>
      <c r="D22" s="87" t="str">
        <f t="shared" si="3"/>
        <v/>
      </c>
      <c r="E22" s="86"/>
      <c r="F22" s="88" t="s">
        <v>62</v>
      </c>
      <c r="G22" s="89" t="s">
        <v>62</v>
      </c>
      <c r="H22" s="89" t="s">
        <v>62</v>
      </c>
      <c r="I22" s="89"/>
      <c r="J22" s="90"/>
      <c r="K22" s="90"/>
      <c r="L22" s="91"/>
      <c r="M22" s="91"/>
      <c r="N22" s="91"/>
      <c r="P22" s="55" t="b">
        <f t="shared" si="0"/>
        <v>0</v>
      </c>
      <c r="Q22" s="55" t="b">
        <f t="shared" si="1"/>
        <v>0</v>
      </c>
      <c r="R22" s="55" t="b">
        <f t="shared" si="2"/>
        <v>1</v>
      </c>
      <c r="S22" s="55" t="e">
        <f>OR(#REF!&lt;100000,LEN(#REF!)=5)</f>
        <v>#REF!</v>
      </c>
    </row>
    <row r="23" spans="1:19" ht="15.75" x14ac:dyDescent="0.25">
      <c r="A23" s="97"/>
      <c r="B23" s="85"/>
      <c r="C23" s="86"/>
      <c r="D23" s="87" t="str">
        <f t="shared" si="3"/>
        <v/>
      </c>
      <c r="E23" s="86"/>
      <c r="F23" s="88" t="s">
        <v>62</v>
      </c>
      <c r="G23" s="89" t="s">
        <v>62</v>
      </c>
      <c r="H23" s="89" t="s">
        <v>62</v>
      </c>
      <c r="I23" s="89"/>
      <c r="J23" s="90"/>
      <c r="K23" s="90"/>
      <c r="L23" s="91"/>
      <c r="M23" s="91"/>
      <c r="N23" s="91"/>
      <c r="P23" s="55" t="b">
        <f t="shared" si="0"/>
        <v>0</v>
      </c>
      <c r="Q23" s="55" t="b">
        <f t="shared" si="1"/>
        <v>0</v>
      </c>
      <c r="R23" s="55" t="b">
        <f t="shared" si="2"/>
        <v>1</v>
      </c>
      <c r="S23" s="55" t="e">
        <f>OR(#REF!&lt;100000,LEN(#REF!)=5)</f>
        <v>#REF!</v>
      </c>
    </row>
    <row r="24" spans="1:19" ht="15.75" x14ac:dyDescent="0.25">
      <c r="A24" s="97"/>
      <c r="B24" s="85"/>
      <c r="C24" s="86"/>
      <c r="D24" s="87" t="str">
        <f t="shared" si="3"/>
        <v/>
      </c>
      <c r="E24" s="86"/>
      <c r="F24" s="88" t="s">
        <v>62</v>
      </c>
      <c r="G24" s="89" t="s">
        <v>62</v>
      </c>
      <c r="H24" s="89" t="s">
        <v>62</v>
      </c>
      <c r="I24" s="89"/>
      <c r="J24" s="90"/>
      <c r="K24" s="90"/>
      <c r="L24" s="91"/>
      <c r="M24" s="91"/>
      <c r="N24" s="91"/>
      <c r="P24" s="55" t="b">
        <f t="shared" si="0"/>
        <v>0</v>
      </c>
      <c r="Q24" s="55" t="b">
        <f t="shared" si="1"/>
        <v>0</v>
      </c>
      <c r="R24" s="55" t="b">
        <f t="shared" si="2"/>
        <v>1</v>
      </c>
      <c r="S24" s="55" t="e">
        <f>OR(#REF!&lt;100000,LEN(#REF!)=5)</f>
        <v>#REF!</v>
      </c>
    </row>
    <row r="25" spans="1:19" ht="15.75" x14ac:dyDescent="0.25">
      <c r="A25" s="97"/>
      <c r="B25" s="85"/>
      <c r="C25" s="86"/>
      <c r="D25" s="87" t="str">
        <f t="shared" si="3"/>
        <v/>
      </c>
      <c r="E25" s="86"/>
      <c r="F25" s="88" t="s">
        <v>62</v>
      </c>
      <c r="G25" s="89" t="s">
        <v>62</v>
      </c>
      <c r="H25" s="89" t="s">
        <v>62</v>
      </c>
      <c r="I25" s="89"/>
      <c r="J25" s="90"/>
      <c r="K25" s="90"/>
      <c r="L25" s="91"/>
      <c r="M25" s="91"/>
      <c r="N25" s="91"/>
      <c r="P25" s="55" t="b">
        <f t="shared" si="0"/>
        <v>0</v>
      </c>
      <c r="Q25" s="55" t="b">
        <f t="shared" si="1"/>
        <v>0</v>
      </c>
      <c r="R25" s="55" t="b">
        <f t="shared" si="2"/>
        <v>1</v>
      </c>
      <c r="S25" s="55" t="e">
        <f>OR(#REF!&lt;100000,LEN(#REF!)=5)</f>
        <v>#REF!</v>
      </c>
    </row>
    <row r="26" spans="1:19" ht="15.75" x14ac:dyDescent="0.25">
      <c r="A26" s="97"/>
      <c r="B26" s="85"/>
      <c r="C26" s="86"/>
      <c r="D26" s="87" t="str">
        <f t="shared" si="3"/>
        <v/>
      </c>
      <c r="E26" s="86"/>
      <c r="F26" s="88" t="s">
        <v>62</v>
      </c>
      <c r="G26" s="89" t="s">
        <v>62</v>
      </c>
      <c r="H26" s="89" t="s">
        <v>62</v>
      </c>
      <c r="I26" s="89"/>
      <c r="J26" s="90"/>
      <c r="K26" s="90"/>
      <c r="L26" s="91"/>
      <c r="M26" s="91"/>
      <c r="N26" s="91"/>
      <c r="P26" s="55" t="b">
        <f t="shared" si="0"/>
        <v>0</v>
      </c>
      <c r="Q26" s="55" t="b">
        <f t="shared" si="1"/>
        <v>0</v>
      </c>
      <c r="R26" s="55" t="b">
        <f t="shared" si="2"/>
        <v>1</v>
      </c>
      <c r="S26" s="55" t="e">
        <f>OR(#REF!&lt;100000,LEN(#REF!)=5)</f>
        <v>#REF!</v>
      </c>
    </row>
    <row r="27" spans="1:19" ht="15.75" x14ac:dyDescent="0.25">
      <c r="A27" s="97"/>
      <c r="B27" s="85"/>
      <c r="C27" s="86"/>
      <c r="D27" s="87" t="str">
        <f t="shared" si="3"/>
        <v/>
      </c>
      <c r="E27" s="86"/>
      <c r="F27" s="88" t="s">
        <v>62</v>
      </c>
      <c r="G27" s="89" t="s">
        <v>62</v>
      </c>
      <c r="H27" s="89" t="s">
        <v>62</v>
      </c>
      <c r="I27" s="89"/>
      <c r="J27" s="90"/>
      <c r="K27" s="90"/>
      <c r="L27" s="91"/>
      <c r="M27" s="91"/>
      <c r="N27" s="91"/>
      <c r="P27" s="55" t="b">
        <f t="shared" si="0"/>
        <v>0</v>
      </c>
      <c r="Q27" s="55" t="b">
        <f t="shared" si="1"/>
        <v>0</v>
      </c>
      <c r="R27" s="55" t="b">
        <f t="shared" si="2"/>
        <v>1</v>
      </c>
      <c r="S27" s="55" t="e">
        <f>OR(#REF!&lt;100000,LEN(#REF!)=5)</f>
        <v>#REF!</v>
      </c>
    </row>
    <row r="28" spans="1:19" ht="15.75" x14ac:dyDescent="0.25">
      <c r="A28" s="97"/>
      <c r="B28" s="85"/>
      <c r="C28" s="86"/>
      <c r="D28" s="87" t="str">
        <f t="shared" si="3"/>
        <v/>
      </c>
      <c r="E28" s="86"/>
      <c r="F28" s="88" t="s">
        <v>62</v>
      </c>
      <c r="G28" s="89" t="s">
        <v>62</v>
      </c>
      <c r="H28" s="89" t="s">
        <v>62</v>
      </c>
      <c r="I28" s="89"/>
      <c r="J28" s="90"/>
      <c r="K28" s="90"/>
      <c r="L28" s="91"/>
      <c r="M28" s="91"/>
      <c r="N28" s="91"/>
      <c r="P28" s="55" t="b">
        <f t="shared" si="0"/>
        <v>0</v>
      </c>
      <c r="Q28" s="55" t="b">
        <f t="shared" si="1"/>
        <v>0</v>
      </c>
      <c r="R28" s="55" t="b">
        <f t="shared" si="2"/>
        <v>1</v>
      </c>
      <c r="S28" s="55" t="e">
        <f>OR(#REF!&lt;100000,LEN(#REF!)=5)</f>
        <v>#REF!</v>
      </c>
    </row>
    <row r="29" spans="1:19" ht="15.75" x14ac:dyDescent="0.25">
      <c r="A29" s="97"/>
      <c r="B29" s="85"/>
      <c r="C29" s="86"/>
      <c r="D29" s="87" t="str">
        <f t="shared" si="3"/>
        <v/>
      </c>
      <c r="E29" s="86"/>
      <c r="F29" s="88" t="s">
        <v>62</v>
      </c>
      <c r="G29" s="89" t="s">
        <v>62</v>
      </c>
      <c r="H29" s="89" t="s">
        <v>62</v>
      </c>
      <c r="I29" s="89"/>
      <c r="J29" s="90"/>
      <c r="K29" s="90"/>
      <c r="L29" s="91"/>
      <c r="M29" s="91"/>
      <c r="N29" s="91"/>
      <c r="P29" s="55" t="b">
        <f t="shared" si="0"/>
        <v>0</v>
      </c>
      <c r="Q29" s="55" t="b">
        <f t="shared" si="1"/>
        <v>0</v>
      </c>
      <c r="R29" s="55" t="b">
        <f t="shared" si="2"/>
        <v>1</v>
      </c>
      <c r="S29" s="55" t="e">
        <f>OR(#REF!&lt;100000,LEN(#REF!)=5)</f>
        <v>#REF!</v>
      </c>
    </row>
    <row r="30" spans="1:19" ht="15.75" x14ac:dyDescent="0.25">
      <c r="A30" s="97"/>
      <c r="B30" s="85"/>
      <c r="C30" s="86"/>
      <c r="D30" s="87" t="str">
        <f t="shared" si="3"/>
        <v/>
      </c>
      <c r="E30" s="86"/>
      <c r="F30" s="88" t="s">
        <v>62</v>
      </c>
      <c r="G30" s="89" t="s">
        <v>62</v>
      </c>
      <c r="H30" s="89" t="s">
        <v>62</v>
      </c>
      <c r="I30" s="89"/>
      <c r="J30" s="90"/>
      <c r="K30" s="90"/>
      <c r="L30" s="91"/>
      <c r="M30" s="91"/>
      <c r="N30" s="91"/>
      <c r="P30" s="55" t="b">
        <f t="shared" si="0"/>
        <v>0</v>
      </c>
      <c r="Q30" s="55" t="b">
        <f t="shared" si="1"/>
        <v>0</v>
      </c>
      <c r="R30" s="55" t="b">
        <f t="shared" si="2"/>
        <v>1</v>
      </c>
      <c r="S30" s="55" t="e">
        <f>OR(#REF!&lt;100000,LEN(#REF!)=5)</f>
        <v>#REF!</v>
      </c>
    </row>
    <row r="31" spans="1:19" ht="16.5" thickBot="1" x14ac:dyDescent="0.3">
      <c r="A31" s="97"/>
      <c r="B31" s="85"/>
      <c r="C31" s="86"/>
      <c r="D31" s="98" t="str">
        <f t="shared" si="3"/>
        <v/>
      </c>
      <c r="E31" s="86"/>
      <c r="F31" s="88" t="s">
        <v>62</v>
      </c>
      <c r="G31" s="89" t="s">
        <v>62</v>
      </c>
      <c r="H31" s="89" t="s">
        <v>62</v>
      </c>
      <c r="I31" s="89"/>
      <c r="J31" s="90"/>
      <c r="K31" s="90"/>
      <c r="L31" s="91"/>
      <c r="M31" s="91"/>
      <c r="N31" s="91"/>
      <c r="P31" s="55" t="b">
        <f t="shared" si="0"/>
        <v>0</v>
      </c>
      <c r="Q31" s="55" t="b">
        <f t="shared" si="1"/>
        <v>0</v>
      </c>
      <c r="R31" s="55" t="b">
        <f t="shared" si="2"/>
        <v>1</v>
      </c>
      <c r="S31" s="55" t="e">
        <f>OR(#REF!&lt;100000,LEN(#REF!)=5)</f>
        <v>#REF!</v>
      </c>
    </row>
    <row r="32" spans="1:19" ht="13.5" thickBot="1" x14ac:dyDescent="0.25">
      <c r="A32" s="176" t="s">
        <v>49</v>
      </c>
      <c r="B32" s="177"/>
      <c r="C32" s="99">
        <f>SUM(C12:C31)</f>
        <v>122.43</v>
      </c>
      <c r="D32" s="99">
        <f>SUM(D12:D31)</f>
        <v>0</v>
      </c>
      <c r="E32" s="99"/>
      <c r="F32" s="99">
        <f>SUM(F12:F31)</f>
        <v>122.43</v>
      </c>
      <c r="G32" s="100"/>
      <c r="H32" s="100"/>
      <c r="I32" s="100"/>
      <c r="J32" s="101"/>
      <c r="K32" s="101"/>
      <c r="L32" s="102"/>
      <c r="M32" s="103"/>
      <c r="N32" s="104"/>
    </row>
    <row r="34" spans="2:3" x14ac:dyDescent="0.2">
      <c r="B34" s="167" t="s">
        <v>50</v>
      </c>
      <c r="C34" s="168"/>
    </row>
    <row r="35" spans="2:3" x14ac:dyDescent="0.2">
      <c r="B35" s="105" t="s">
        <v>51</v>
      </c>
      <c r="C35" s="106" t="s">
        <v>52</v>
      </c>
    </row>
    <row r="36" spans="2:3" x14ac:dyDescent="0.2">
      <c r="B36" s="105" t="s">
        <v>30</v>
      </c>
      <c r="C36" s="106" t="s">
        <v>53</v>
      </c>
    </row>
    <row r="37" spans="2:3" x14ac:dyDescent="0.2">
      <c r="B37" s="105" t="s">
        <v>31</v>
      </c>
      <c r="C37" s="106" t="s">
        <v>54</v>
      </c>
    </row>
    <row r="38" spans="2:3" x14ac:dyDescent="0.2">
      <c r="B38" s="81" t="s">
        <v>55</v>
      </c>
      <c r="C38" s="107" t="s">
        <v>56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21:K31 J14:K14 K19:K20 J15:J20">
    <cfRule type="expression" priority="24" stopIfTrue="1">
      <formula>AND(SUM($P12:$T12)&gt;0,NOT(ISBLANK(J12)))</formula>
    </cfRule>
    <cfRule type="expression" dxfId="35" priority="25" stopIfTrue="1">
      <formula>SUM($P12:$T12)&gt;0</formula>
    </cfRule>
  </conditionalFormatting>
  <conditionalFormatting sqref="C5 B1:E1 B3:E3 C19:C31 E5">
    <cfRule type="expression" dxfId="34" priority="26" stopIfTrue="1">
      <formula>ISBLANK(B1)</formula>
    </cfRule>
  </conditionalFormatting>
  <conditionalFormatting sqref="L12:N12 L14:N14 L19:N31 M15">
    <cfRule type="expression" dxfId="33" priority="27" stopIfTrue="1">
      <formula>AND(NOT(ISBLANK($C12)),ISBLANK(L12))</formula>
    </cfRule>
  </conditionalFormatting>
  <conditionalFormatting sqref="B12:B15 B19:B31">
    <cfRule type="expression" dxfId="32" priority="28" stopIfTrue="1">
      <formula>AND(NOT(ISBLANK(C12)),ISBLANK(B12))</formula>
    </cfRule>
  </conditionalFormatting>
  <conditionalFormatting sqref="A12:A15 A19:A31">
    <cfRule type="expression" dxfId="31" priority="29" stopIfTrue="1">
      <formula>AND(NOT(ISBLANK(C12)),ISBLANK(A12))</formula>
    </cfRule>
  </conditionalFormatting>
  <conditionalFormatting sqref="E12:E15 E19:E31">
    <cfRule type="expression" dxfId="30" priority="30" stopIfTrue="1">
      <formula>AND(NOT(ISBLANK(C12)),ISBLANK(E12),B12="S")</formula>
    </cfRule>
  </conditionalFormatting>
  <conditionalFormatting sqref="K15">
    <cfRule type="expression" priority="21" stopIfTrue="1">
      <formula>AND(SUM($P15:$T15)&gt;0,NOT(ISBLANK(K15)))</formula>
    </cfRule>
    <cfRule type="expression" dxfId="29" priority="22" stopIfTrue="1">
      <formula>SUM($P15:$T15)&gt;0</formula>
    </cfRule>
  </conditionalFormatting>
  <conditionalFormatting sqref="L15">
    <cfRule type="expression" dxfId="28" priority="23" stopIfTrue="1">
      <formula>AND(NOT(ISBLANK($C20)),ISBLANK(L15))</formula>
    </cfRule>
  </conditionalFormatting>
  <conditionalFormatting sqref="N15">
    <cfRule type="expression" dxfId="27" priority="20" stopIfTrue="1">
      <formula>AND(NOT(ISBLANK($C20)),ISBLANK(N15))</formula>
    </cfRule>
  </conditionalFormatting>
  <conditionalFormatting sqref="K18">
    <cfRule type="expression" priority="13" stopIfTrue="1">
      <formula>AND(SUM($P18:$T18)&gt;0,NOT(ISBLANK(K18)))</formula>
    </cfRule>
    <cfRule type="expression" dxfId="26" priority="14" stopIfTrue="1">
      <formula>SUM($P18:$T18)&gt;0</formula>
    </cfRule>
  </conditionalFormatting>
  <conditionalFormatting sqref="C18">
    <cfRule type="expression" dxfId="25" priority="15" stopIfTrue="1">
      <formula>ISBLANK(C18)</formula>
    </cfRule>
  </conditionalFormatting>
  <conditionalFormatting sqref="L18:N18">
    <cfRule type="expression" dxfId="24" priority="16" stopIfTrue="1">
      <formula>AND(NOT(ISBLANK($C18)),ISBLANK(L18))</formula>
    </cfRule>
  </conditionalFormatting>
  <conditionalFormatting sqref="B18">
    <cfRule type="expression" dxfId="23" priority="17" stopIfTrue="1">
      <formula>AND(NOT(ISBLANK(C18)),ISBLANK(B18))</formula>
    </cfRule>
  </conditionalFormatting>
  <conditionalFormatting sqref="A18">
    <cfRule type="expression" dxfId="22" priority="18" stopIfTrue="1">
      <formula>AND(NOT(ISBLANK(C18)),ISBLANK(A18))</formula>
    </cfRule>
  </conditionalFormatting>
  <conditionalFormatting sqref="E18">
    <cfRule type="expression" dxfId="21" priority="19" stopIfTrue="1">
      <formula>AND(NOT(ISBLANK(C18)),ISBLANK(E18),B18="S")</formula>
    </cfRule>
  </conditionalFormatting>
  <conditionalFormatting sqref="M16:M17">
    <cfRule type="expression" dxfId="20" priority="9" stopIfTrue="1">
      <formula>AND(NOT(ISBLANK($C16)),ISBLANK(M16))</formula>
    </cfRule>
  </conditionalFormatting>
  <conditionalFormatting sqref="B16:B17">
    <cfRule type="expression" dxfId="19" priority="10" stopIfTrue="1">
      <formula>AND(NOT(ISBLANK(C16)),ISBLANK(B16))</formula>
    </cfRule>
  </conditionalFormatting>
  <conditionalFormatting sqref="A16:A17">
    <cfRule type="expression" dxfId="18" priority="11" stopIfTrue="1">
      <formula>AND(NOT(ISBLANK(C16)),ISBLANK(A16))</formula>
    </cfRule>
  </conditionalFormatting>
  <conditionalFormatting sqref="E16:E17">
    <cfRule type="expression" dxfId="17" priority="12" stopIfTrue="1">
      <formula>AND(NOT(ISBLANK(C16)),ISBLANK(E16),B16="S")</formula>
    </cfRule>
  </conditionalFormatting>
  <conditionalFormatting sqref="K16:K17">
    <cfRule type="expression" priority="6" stopIfTrue="1">
      <formula>AND(SUM($P16:$T16)&gt;0,NOT(ISBLANK(K16)))</formula>
    </cfRule>
    <cfRule type="expression" dxfId="16" priority="7" stopIfTrue="1">
      <formula>SUM($P16:$T16)&gt;0</formula>
    </cfRule>
  </conditionalFormatting>
  <conditionalFormatting sqref="L16:L17">
    <cfRule type="expression" dxfId="15" priority="8" stopIfTrue="1">
      <formula>AND(NOT(ISBLANK($C21)),ISBLANK(L16))</formula>
    </cfRule>
  </conditionalFormatting>
  <conditionalFormatting sqref="N16:N17">
    <cfRule type="expression" dxfId="14" priority="5" stopIfTrue="1">
      <formula>AND(NOT(ISBLANK($C21)),ISBLANK(N16))</formula>
    </cfRule>
  </conditionalFormatting>
  <conditionalFormatting sqref="J13:K13">
    <cfRule type="expression" priority="2" stopIfTrue="1">
      <formula>AND(SUM($P13:$T13)&gt;0,NOT(ISBLANK(J13)))</formula>
    </cfRule>
    <cfRule type="expression" dxfId="13" priority="3" stopIfTrue="1">
      <formula>SUM($P13:$T13)&gt;0</formula>
    </cfRule>
  </conditionalFormatting>
  <conditionalFormatting sqref="L13 N13">
    <cfRule type="expression" dxfId="12" priority="4" stopIfTrue="1">
      <formula>AND(NOT(ISBLANK($C13)),ISBLANK(L13))</formula>
    </cfRule>
  </conditionalFormatting>
  <conditionalFormatting sqref="M13">
    <cfRule type="expression" dxfId="11" priority="1" stopIfTrue="1">
      <formula>AND(NOT(ISBLANK($C13)),ISBLANK(M13))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K27" sqref="K27"/>
    </sheetView>
  </sheetViews>
  <sheetFormatPr defaultRowHeight="12.75" outlineLevelCol="1" x14ac:dyDescent="0.2"/>
  <cols>
    <col min="1" max="1" width="11.85546875" style="55" bestFit="1" customWidth="1"/>
    <col min="2" max="2" width="10.42578125" style="55" customWidth="1"/>
    <col min="3" max="6" width="15.7109375" style="55" customWidth="1"/>
    <col min="7" max="7" width="8.42578125" style="55" customWidth="1"/>
    <col min="8" max="8" width="9" style="55" customWidth="1"/>
    <col min="9" max="9" width="11.7109375" style="55" bestFit="1" customWidth="1"/>
    <col min="10" max="10" width="3" style="55" customWidth="1"/>
    <col min="11" max="11" width="29.7109375" style="55" customWidth="1"/>
    <col min="12" max="12" width="50.7109375" style="55" customWidth="1"/>
    <col min="13" max="14" width="27.42578125" style="55" customWidth="1"/>
    <col min="15" max="15" width="9.140625" style="55"/>
    <col min="16" max="19" width="0" style="55" hidden="1" customWidth="1" outlineLevel="1"/>
    <col min="20" max="20" width="9.140625" style="55" collapsed="1"/>
    <col min="21" max="16384" width="9.140625" style="55"/>
  </cols>
  <sheetData>
    <row r="1" spans="1:26" ht="14.25" x14ac:dyDescent="0.2">
      <c r="A1" s="51" t="s">
        <v>0</v>
      </c>
      <c r="B1" s="169" t="s">
        <v>64</v>
      </c>
      <c r="C1" s="170"/>
      <c r="D1" s="170"/>
      <c r="E1" s="171"/>
      <c r="F1" s="52"/>
      <c r="G1" s="52"/>
      <c r="H1" s="52"/>
      <c r="I1" s="52"/>
      <c r="J1" s="52"/>
      <c r="K1" s="52"/>
      <c r="L1" s="53"/>
      <c r="M1" s="53"/>
      <c r="N1" s="54"/>
    </row>
    <row r="2" spans="1:26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26" ht="14.25" x14ac:dyDescent="0.2">
      <c r="A3" s="59" t="s">
        <v>2</v>
      </c>
      <c r="B3" s="169" t="s">
        <v>94</v>
      </c>
      <c r="C3" s="170"/>
      <c r="D3" s="170"/>
      <c r="E3" s="171"/>
      <c r="F3" s="60"/>
      <c r="G3" s="60"/>
      <c r="H3" s="60"/>
      <c r="I3" s="60"/>
      <c r="J3" s="60"/>
      <c r="K3" s="60"/>
      <c r="L3" s="57"/>
      <c r="M3" s="57"/>
      <c r="N3" s="58"/>
    </row>
    <row r="4" spans="1:26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26" ht="25.5" x14ac:dyDescent="0.2">
      <c r="A5" s="61" t="s">
        <v>3</v>
      </c>
      <c r="B5" s="62" t="s">
        <v>4</v>
      </c>
      <c r="C5" s="63">
        <v>43292</v>
      </c>
      <c r="D5" s="62" t="s">
        <v>5</v>
      </c>
      <c r="E5" s="63">
        <v>43322</v>
      </c>
      <c r="F5" s="64"/>
      <c r="G5" s="65"/>
      <c r="H5" s="66"/>
      <c r="I5" s="66"/>
      <c r="J5" s="66"/>
      <c r="K5" s="66"/>
      <c r="L5" s="57"/>
      <c r="M5" s="57"/>
      <c r="N5" s="58"/>
    </row>
    <row r="6" spans="1:26" x14ac:dyDescent="0.2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1:26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1:26" x14ac:dyDescent="0.2">
      <c r="A8" s="111" t="s">
        <v>6</v>
      </c>
      <c r="B8" s="68" t="s">
        <v>7</v>
      </c>
      <c r="C8" s="68" t="s">
        <v>8</v>
      </c>
      <c r="D8" s="68" t="s">
        <v>7</v>
      </c>
      <c r="E8" s="68" t="s">
        <v>9</v>
      </c>
      <c r="F8" s="68" t="s">
        <v>10</v>
      </c>
      <c r="G8" s="167" t="s">
        <v>11</v>
      </c>
      <c r="H8" s="172"/>
      <c r="I8" s="172"/>
      <c r="J8" s="168"/>
      <c r="K8" s="111" t="s">
        <v>12</v>
      </c>
      <c r="L8" s="68" t="s">
        <v>13</v>
      </c>
      <c r="M8" s="70" t="s">
        <v>14</v>
      </c>
      <c r="N8" s="70" t="s">
        <v>15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x14ac:dyDescent="0.2">
      <c r="A9" s="72" t="s">
        <v>16</v>
      </c>
      <c r="B9" s="73" t="s">
        <v>17</v>
      </c>
      <c r="C9" s="73" t="s">
        <v>18</v>
      </c>
      <c r="D9" s="73" t="s">
        <v>18</v>
      </c>
      <c r="E9" s="73" t="s">
        <v>19</v>
      </c>
      <c r="F9" s="73" t="s">
        <v>18</v>
      </c>
      <c r="G9" s="173"/>
      <c r="H9" s="174"/>
      <c r="I9" s="174"/>
      <c r="J9" s="175"/>
      <c r="K9" s="72" t="s">
        <v>20</v>
      </c>
      <c r="L9" s="73" t="s">
        <v>21</v>
      </c>
      <c r="M9" s="74"/>
      <c r="N9" s="75" t="s">
        <v>22</v>
      </c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x14ac:dyDescent="0.2">
      <c r="A10" s="76" t="s">
        <v>23</v>
      </c>
      <c r="B10" s="77" t="s">
        <v>24</v>
      </c>
      <c r="C10" s="77" t="s">
        <v>25</v>
      </c>
      <c r="D10" s="77" t="s">
        <v>25</v>
      </c>
      <c r="E10" s="77" t="s">
        <v>25</v>
      </c>
      <c r="F10" s="77" t="s">
        <v>25</v>
      </c>
      <c r="G10" s="78" t="s">
        <v>26</v>
      </c>
      <c r="H10" s="78" t="s">
        <v>27</v>
      </c>
      <c r="I10" s="78" t="s">
        <v>28</v>
      </c>
      <c r="J10" s="78"/>
      <c r="K10" s="79" t="s">
        <v>29</v>
      </c>
      <c r="L10" s="80"/>
      <c r="M10" s="81"/>
      <c r="N10" s="82"/>
    </row>
    <row r="11" spans="1:26" x14ac:dyDescent="0.2">
      <c r="A11" s="83"/>
      <c r="B11" s="77"/>
      <c r="C11" s="77"/>
      <c r="D11" s="77"/>
      <c r="E11" s="77"/>
      <c r="F11" s="77"/>
      <c r="G11" s="78"/>
      <c r="H11" s="78"/>
      <c r="I11" s="78"/>
      <c r="J11" s="78"/>
      <c r="K11" s="78"/>
      <c r="L11" s="80"/>
      <c r="M11" s="81"/>
      <c r="N11" s="81"/>
    </row>
    <row r="12" spans="1:26" ht="15.75" x14ac:dyDescent="0.25">
      <c r="A12" s="84">
        <v>43307</v>
      </c>
      <c r="B12" s="85" t="s">
        <v>31</v>
      </c>
      <c r="C12" s="86">
        <v>456</v>
      </c>
      <c r="D12" s="87">
        <v>76</v>
      </c>
      <c r="E12" s="86"/>
      <c r="F12" s="88">
        <v>380</v>
      </c>
      <c r="G12" s="89">
        <v>261</v>
      </c>
      <c r="H12" s="89">
        <v>4014</v>
      </c>
      <c r="I12" s="89"/>
      <c r="J12" s="90" t="s">
        <v>31</v>
      </c>
      <c r="K12" s="90" t="s">
        <v>79</v>
      </c>
      <c r="L12" s="91" t="s">
        <v>80</v>
      </c>
      <c r="M12" s="91" t="s">
        <v>81</v>
      </c>
      <c r="N12" s="91" t="s">
        <v>69</v>
      </c>
      <c r="P12" s="55" t="b">
        <f t="shared" ref="P12:P31" si="0">OR(G12&lt;100,LEN(G12)=2)</f>
        <v>0</v>
      </c>
      <c r="Q12" s="55" t="b">
        <f t="shared" ref="Q12:Q31" si="1">OR(H12&lt;1000,LEN(H12)=3)</f>
        <v>0</v>
      </c>
      <c r="R12" s="55" t="b">
        <f t="shared" ref="R12:R31" si="2">IF(I12&lt;1000,TRUE)</f>
        <v>1</v>
      </c>
      <c r="S12" s="55" t="e">
        <f>OR(#REF!&lt;100000,LEN(#REF!)=5)</f>
        <v>#REF!</v>
      </c>
    </row>
    <row r="13" spans="1:26" ht="15.75" x14ac:dyDescent="0.25">
      <c r="A13" s="84">
        <v>43307</v>
      </c>
      <c r="B13" s="92" t="s">
        <v>31</v>
      </c>
      <c r="C13" s="86">
        <v>156</v>
      </c>
      <c r="D13" s="87">
        <v>26</v>
      </c>
      <c r="E13" s="86"/>
      <c r="F13" s="88">
        <v>130</v>
      </c>
      <c r="G13" s="89">
        <v>261</v>
      </c>
      <c r="H13" s="89">
        <v>4014</v>
      </c>
      <c r="I13" s="89"/>
      <c r="J13" s="90" t="s">
        <v>31</v>
      </c>
      <c r="K13" s="90" t="s">
        <v>79</v>
      </c>
      <c r="L13" s="91" t="s">
        <v>80</v>
      </c>
      <c r="M13" s="91" t="s">
        <v>81</v>
      </c>
      <c r="N13" s="91" t="s">
        <v>69</v>
      </c>
      <c r="P13" s="55" t="b">
        <f t="shared" si="0"/>
        <v>0</v>
      </c>
      <c r="Q13" s="55" t="b">
        <f t="shared" si="1"/>
        <v>0</v>
      </c>
      <c r="R13" s="55" t="b">
        <f t="shared" si="2"/>
        <v>1</v>
      </c>
      <c r="S13" s="55" t="e">
        <f>OR(#REF!&lt;100000,LEN(#REF!)=5)</f>
        <v>#REF!</v>
      </c>
    </row>
    <row r="14" spans="1:26" ht="15.75" x14ac:dyDescent="0.25">
      <c r="A14" s="84">
        <v>43318</v>
      </c>
      <c r="B14" s="92" t="s">
        <v>31</v>
      </c>
      <c r="C14" s="86">
        <v>708</v>
      </c>
      <c r="D14" s="87">
        <v>118</v>
      </c>
      <c r="E14" s="86"/>
      <c r="F14" s="88">
        <v>590</v>
      </c>
      <c r="G14" s="89">
        <v>261</v>
      </c>
      <c r="H14" s="89">
        <v>4014</v>
      </c>
      <c r="I14" s="89"/>
      <c r="J14" s="90" t="s">
        <v>31</v>
      </c>
      <c r="K14" s="90" t="s">
        <v>79</v>
      </c>
      <c r="L14" s="91" t="s">
        <v>80</v>
      </c>
      <c r="M14" s="91" t="s">
        <v>81</v>
      </c>
      <c r="N14" s="91" t="s">
        <v>69</v>
      </c>
      <c r="P14" s="55" t="b">
        <f t="shared" si="0"/>
        <v>0</v>
      </c>
      <c r="Q14" s="55" t="b">
        <f t="shared" si="1"/>
        <v>0</v>
      </c>
      <c r="R14" s="55" t="b">
        <f t="shared" si="2"/>
        <v>1</v>
      </c>
      <c r="S14" s="55" t="e">
        <f>OR(#REF!&lt;100000,LEN(#REF!)=5)</f>
        <v>#REF!</v>
      </c>
    </row>
    <row r="15" spans="1:26" ht="15.75" x14ac:dyDescent="0.25">
      <c r="A15" s="84">
        <v>43318</v>
      </c>
      <c r="B15" s="85" t="s">
        <v>31</v>
      </c>
      <c r="C15" s="86">
        <v>114</v>
      </c>
      <c r="D15" s="87">
        <v>19</v>
      </c>
      <c r="E15" s="86"/>
      <c r="F15" s="88">
        <v>95</v>
      </c>
      <c r="G15" s="89">
        <v>261</v>
      </c>
      <c r="H15" s="89">
        <v>4014</v>
      </c>
      <c r="I15" s="89"/>
      <c r="J15" s="90" t="s">
        <v>31</v>
      </c>
      <c r="K15" s="90" t="s">
        <v>79</v>
      </c>
      <c r="L15" s="91" t="s">
        <v>80</v>
      </c>
      <c r="M15" s="91" t="s">
        <v>81</v>
      </c>
      <c r="N15" s="91" t="s">
        <v>69</v>
      </c>
      <c r="P15" s="55" t="b">
        <f t="shared" si="0"/>
        <v>0</v>
      </c>
      <c r="Q15" s="55" t="b">
        <f t="shared" si="1"/>
        <v>0</v>
      </c>
      <c r="R15" s="55" t="b">
        <f t="shared" si="2"/>
        <v>1</v>
      </c>
      <c r="S15" s="55" t="e">
        <f>OR(#REF!&lt;100000,LEN(#REF!)=5)</f>
        <v>#REF!</v>
      </c>
    </row>
    <row r="16" spans="1:26" ht="15.75" x14ac:dyDescent="0.25">
      <c r="A16" s="84">
        <v>43320</v>
      </c>
      <c r="B16" s="85" t="s">
        <v>31</v>
      </c>
      <c r="C16" s="86">
        <v>283.8</v>
      </c>
      <c r="D16" s="87">
        <v>47.3</v>
      </c>
      <c r="E16" s="86"/>
      <c r="F16" s="88">
        <v>236.5</v>
      </c>
      <c r="G16" s="89">
        <v>260</v>
      </c>
      <c r="H16" s="89">
        <v>4014</v>
      </c>
      <c r="I16" s="89"/>
      <c r="J16" s="90" t="s">
        <v>31</v>
      </c>
      <c r="K16" s="90" t="s">
        <v>79</v>
      </c>
      <c r="L16" s="91" t="s">
        <v>82</v>
      </c>
      <c r="M16" s="91" t="s">
        <v>83</v>
      </c>
      <c r="N16" s="91" t="s">
        <v>69</v>
      </c>
      <c r="P16" s="55" t="b">
        <f t="shared" si="0"/>
        <v>0</v>
      </c>
      <c r="Q16" s="55" t="b">
        <f t="shared" si="1"/>
        <v>0</v>
      </c>
      <c r="R16" s="55" t="b">
        <f t="shared" si="2"/>
        <v>1</v>
      </c>
      <c r="S16" s="55" t="e">
        <f>OR(#REF!&lt;100000,LEN(#REF!)=5)</f>
        <v>#REF!</v>
      </c>
    </row>
    <row r="17" spans="1:19" ht="15.75" x14ac:dyDescent="0.25">
      <c r="A17" s="84">
        <v>43320</v>
      </c>
      <c r="B17" s="85" t="s">
        <v>30</v>
      </c>
      <c r="C17" s="86">
        <v>273.25</v>
      </c>
      <c r="D17" s="87">
        <v>0</v>
      </c>
      <c r="E17" s="86"/>
      <c r="F17" s="88">
        <v>273.25</v>
      </c>
      <c r="G17" s="89">
        <v>260</v>
      </c>
      <c r="H17" s="89">
        <v>4014</v>
      </c>
      <c r="I17" s="89"/>
      <c r="J17" s="90" t="s">
        <v>31</v>
      </c>
      <c r="K17" s="90" t="s">
        <v>79</v>
      </c>
      <c r="L17" s="91" t="s">
        <v>82</v>
      </c>
      <c r="M17" s="91" t="s">
        <v>83</v>
      </c>
      <c r="N17" s="91" t="s">
        <v>69</v>
      </c>
      <c r="P17" s="55" t="b">
        <f t="shared" si="0"/>
        <v>0</v>
      </c>
      <c r="Q17" s="55" t="b">
        <f t="shared" si="1"/>
        <v>0</v>
      </c>
      <c r="R17" s="55" t="b">
        <f t="shared" si="2"/>
        <v>1</v>
      </c>
      <c r="S17" s="55" t="e">
        <f>OR(#REF!&lt;100000,LEN(#REF!)=5)</f>
        <v>#REF!</v>
      </c>
    </row>
    <row r="18" spans="1:19" ht="15.75" x14ac:dyDescent="0.25">
      <c r="A18" s="84"/>
      <c r="B18" s="85"/>
      <c r="C18" s="86"/>
      <c r="D18" s="87"/>
      <c r="E18" s="86"/>
      <c r="F18" s="88"/>
      <c r="G18" s="89"/>
      <c r="H18" s="89"/>
      <c r="I18" s="89"/>
      <c r="J18" s="90"/>
      <c r="K18" s="90"/>
      <c r="L18" s="91"/>
      <c r="M18" s="113"/>
      <c r="N18" s="91" t="s">
        <v>62</v>
      </c>
      <c r="P18" s="55" t="b">
        <f t="shared" si="0"/>
        <v>1</v>
      </c>
      <c r="Q18" s="55" t="b">
        <f t="shared" si="1"/>
        <v>1</v>
      </c>
      <c r="R18" s="55" t="b">
        <f t="shared" si="2"/>
        <v>1</v>
      </c>
      <c r="S18" s="55" t="e">
        <f>OR(#REF!&lt;100000,LEN(#REF!)=5)</f>
        <v>#REF!</v>
      </c>
    </row>
    <row r="19" spans="1:19" ht="15.75" x14ac:dyDescent="0.25">
      <c r="A19" s="84"/>
      <c r="B19" s="85"/>
      <c r="C19" s="86"/>
      <c r="D19" s="87"/>
      <c r="E19" s="86"/>
      <c r="F19" s="88"/>
      <c r="G19" s="89"/>
      <c r="H19" s="89"/>
      <c r="I19" s="89"/>
      <c r="J19" s="90"/>
      <c r="K19" s="90"/>
      <c r="L19" s="91"/>
      <c r="M19" s="91"/>
      <c r="N19" s="91"/>
      <c r="P19" s="55" t="b">
        <f t="shared" si="0"/>
        <v>1</v>
      </c>
      <c r="Q19" s="55" t="b">
        <f t="shared" si="1"/>
        <v>1</v>
      </c>
      <c r="R19" s="55" t="b">
        <f t="shared" si="2"/>
        <v>1</v>
      </c>
      <c r="S19" s="55" t="e">
        <f>OR(#REF!&lt;100000,LEN(#REF!)=5)</f>
        <v>#REF!</v>
      </c>
    </row>
    <row r="20" spans="1:19" ht="15.75" x14ac:dyDescent="0.25">
      <c r="A20" s="84"/>
      <c r="B20" s="85"/>
      <c r="C20" s="86"/>
      <c r="D20" s="87"/>
      <c r="E20" s="86"/>
      <c r="F20" s="88"/>
      <c r="G20" s="89"/>
      <c r="H20" s="89"/>
      <c r="I20" s="89"/>
      <c r="J20" s="90"/>
      <c r="K20" s="90"/>
      <c r="L20" s="91"/>
      <c r="M20" s="91"/>
      <c r="N20" s="91"/>
      <c r="P20" s="55" t="b">
        <f t="shared" si="0"/>
        <v>1</v>
      </c>
      <c r="Q20" s="55" t="b">
        <f t="shared" si="1"/>
        <v>1</v>
      </c>
      <c r="R20" s="55" t="b">
        <f t="shared" si="2"/>
        <v>1</v>
      </c>
      <c r="S20" s="55" t="e">
        <f>OR(#REF!&lt;100000,LEN(#REF!)=5)</f>
        <v>#REF!</v>
      </c>
    </row>
    <row r="21" spans="1:19" ht="15.75" x14ac:dyDescent="0.25">
      <c r="A21" s="84"/>
      <c r="B21" s="85"/>
      <c r="C21" s="86"/>
      <c r="D21" s="87"/>
      <c r="E21" s="86"/>
      <c r="F21" s="88"/>
      <c r="G21" s="89"/>
      <c r="H21" s="89"/>
      <c r="I21" s="89"/>
      <c r="J21" s="90"/>
      <c r="K21" s="90"/>
      <c r="L21" s="91"/>
      <c r="M21" s="91"/>
      <c r="N21" s="91"/>
      <c r="P21" s="55" t="b">
        <f t="shared" si="0"/>
        <v>1</v>
      </c>
      <c r="Q21" s="55" t="b">
        <f t="shared" si="1"/>
        <v>1</v>
      </c>
      <c r="R21" s="55" t="b">
        <f t="shared" si="2"/>
        <v>1</v>
      </c>
      <c r="S21" s="55" t="e">
        <f>OR(#REF!&lt;100000,LEN(#REF!)=5)</f>
        <v>#REF!</v>
      </c>
    </row>
    <row r="22" spans="1:19" ht="15.75" x14ac:dyDescent="0.25">
      <c r="A22" s="84"/>
      <c r="B22" s="85"/>
      <c r="C22" s="86"/>
      <c r="D22" s="87"/>
      <c r="E22" s="114"/>
      <c r="F22" s="88"/>
      <c r="G22" s="89"/>
      <c r="H22" s="89"/>
      <c r="I22" s="89"/>
      <c r="J22" s="90"/>
      <c r="K22" s="90"/>
      <c r="L22" s="91"/>
      <c r="M22" s="91"/>
      <c r="N22" s="91"/>
      <c r="P22" s="55" t="b">
        <f t="shared" si="0"/>
        <v>1</v>
      </c>
      <c r="Q22" s="55" t="b">
        <f t="shared" si="1"/>
        <v>1</v>
      </c>
      <c r="R22" s="55" t="b">
        <f t="shared" si="2"/>
        <v>1</v>
      </c>
      <c r="S22" s="55" t="e">
        <f>OR(#REF!&lt;100000,LEN(#REF!)=5)</f>
        <v>#REF!</v>
      </c>
    </row>
    <row r="23" spans="1:19" ht="15.75" x14ac:dyDescent="0.25">
      <c r="A23" s="84"/>
      <c r="B23" s="85"/>
      <c r="C23" s="86"/>
      <c r="D23" s="87"/>
      <c r="E23" s="115"/>
      <c r="F23" s="88"/>
      <c r="G23" s="89"/>
      <c r="H23" s="89"/>
      <c r="I23" s="89"/>
      <c r="J23" s="90"/>
      <c r="K23" s="90"/>
      <c r="L23" s="91"/>
      <c r="M23" s="91"/>
      <c r="N23" s="91"/>
      <c r="P23" s="55" t="b">
        <f t="shared" si="0"/>
        <v>1</v>
      </c>
      <c r="Q23" s="55" t="b">
        <f t="shared" si="1"/>
        <v>1</v>
      </c>
      <c r="R23" s="55" t="b">
        <f t="shared" si="2"/>
        <v>1</v>
      </c>
      <c r="S23" s="55" t="e">
        <f>OR(#REF!&lt;100000,LEN(#REF!)=5)</f>
        <v>#REF!</v>
      </c>
    </row>
    <row r="24" spans="1:19" ht="15.75" x14ac:dyDescent="0.25">
      <c r="A24" s="84"/>
      <c r="B24" s="85"/>
      <c r="C24" s="86"/>
      <c r="D24" s="87"/>
      <c r="E24" s="86"/>
      <c r="F24" s="88"/>
      <c r="G24" s="89"/>
      <c r="H24" s="89"/>
      <c r="I24" s="89"/>
      <c r="J24" s="90"/>
      <c r="K24" s="90"/>
      <c r="L24" s="91"/>
      <c r="M24" s="91"/>
      <c r="N24" s="91"/>
      <c r="P24" s="55" t="b">
        <f t="shared" si="0"/>
        <v>1</v>
      </c>
      <c r="Q24" s="55" t="b">
        <f t="shared" si="1"/>
        <v>1</v>
      </c>
      <c r="R24" s="55" t="b">
        <f t="shared" si="2"/>
        <v>1</v>
      </c>
      <c r="S24" s="55" t="e">
        <f>OR(#REF!&lt;100000,LEN(#REF!)=5)</f>
        <v>#REF!</v>
      </c>
    </row>
    <row r="25" spans="1:19" ht="15.75" x14ac:dyDescent="0.25">
      <c r="A25" s="84"/>
      <c r="B25" s="85"/>
      <c r="C25" s="86"/>
      <c r="D25" s="87"/>
      <c r="E25" s="86"/>
      <c r="F25" s="88"/>
      <c r="G25" s="89"/>
      <c r="H25" s="89"/>
      <c r="I25" s="89"/>
      <c r="J25" s="90"/>
      <c r="K25" s="90"/>
      <c r="L25" s="91"/>
      <c r="M25" s="91"/>
      <c r="N25" s="91"/>
      <c r="P25" s="55" t="b">
        <f t="shared" si="0"/>
        <v>1</v>
      </c>
      <c r="Q25" s="55" t="b">
        <f t="shared" si="1"/>
        <v>1</v>
      </c>
      <c r="R25" s="55" t="b">
        <f t="shared" si="2"/>
        <v>1</v>
      </c>
      <c r="S25" s="55" t="e">
        <f>OR(#REF!&lt;100000,LEN(#REF!)=5)</f>
        <v>#REF!</v>
      </c>
    </row>
    <row r="26" spans="1:19" ht="15.75" x14ac:dyDescent="0.25">
      <c r="A26" s="84"/>
      <c r="B26" s="85"/>
      <c r="C26" s="86"/>
      <c r="D26" s="87"/>
      <c r="E26" s="86"/>
      <c r="F26" s="88"/>
      <c r="G26" s="89"/>
      <c r="H26" s="89"/>
      <c r="I26" s="89"/>
      <c r="J26" s="90"/>
      <c r="K26" s="90"/>
      <c r="L26" s="91"/>
      <c r="M26" s="91"/>
      <c r="N26" s="91"/>
      <c r="P26" s="55" t="b">
        <f t="shared" si="0"/>
        <v>1</v>
      </c>
      <c r="Q26" s="55" t="b">
        <f t="shared" si="1"/>
        <v>1</v>
      </c>
      <c r="R26" s="55" t="b">
        <f t="shared" si="2"/>
        <v>1</v>
      </c>
      <c r="S26" s="55" t="e">
        <f>OR(#REF!&lt;100000,LEN(#REF!)=5)</f>
        <v>#REF!</v>
      </c>
    </row>
    <row r="27" spans="1:19" ht="15.75" x14ac:dyDescent="0.25">
      <c r="A27" s="84"/>
      <c r="B27" s="85"/>
      <c r="C27" s="86"/>
      <c r="D27" s="87"/>
      <c r="E27" s="86"/>
      <c r="F27" s="88"/>
      <c r="G27" s="89"/>
      <c r="H27" s="89"/>
      <c r="I27" s="89"/>
      <c r="J27" s="90"/>
      <c r="K27" s="90"/>
      <c r="L27" s="91"/>
      <c r="M27" s="91"/>
      <c r="N27" s="91"/>
      <c r="P27" s="55" t="b">
        <f t="shared" si="0"/>
        <v>1</v>
      </c>
      <c r="Q27" s="55" t="b">
        <f t="shared" si="1"/>
        <v>1</v>
      </c>
      <c r="R27" s="55" t="b">
        <f t="shared" si="2"/>
        <v>1</v>
      </c>
      <c r="S27" s="55" t="e">
        <f>OR(#REF!&lt;100000,LEN(#REF!)=5)</f>
        <v>#REF!</v>
      </c>
    </row>
    <row r="28" spans="1:19" ht="15.75" x14ac:dyDescent="0.25">
      <c r="A28" s="84"/>
      <c r="B28" s="85"/>
      <c r="C28" s="86"/>
      <c r="D28" s="87"/>
      <c r="E28" s="86"/>
      <c r="F28" s="88"/>
      <c r="G28" s="89"/>
      <c r="H28" s="89"/>
      <c r="I28" s="89"/>
      <c r="J28" s="90"/>
      <c r="K28" s="90"/>
      <c r="L28" s="91"/>
      <c r="M28" s="91"/>
      <c r="N28" s="91"/>
      <c r="P28" s="55" t="b">
        <f t="shared" si="0"/>
        <v>1</v>
      </c>
      <c r="Q28" s="55" t="b">
        <f t="shared" si="1"/>
        <v>1</v>
      </c>
      <c r="R28" s="55" t="b">
        <f t="shared" si="2"/>
        <v>1</v>
      </c>
      <c r="S28" s="55" t="e">
        <f>OR(#REF!&lt;100000,LEN(#REF!)=5)</f>
        <v>#REF!</v>
      </c>
    </row>
    <row r="29" spans="1:19" ht="15.75" x14ac:dyDescent="0.25">
      <c r="A29" s="84"/>
      <c r="B29" s="85"/>
      <c r="C29" s="86"/>
      <c r="D29" s="87"/>
      <c r="E29" s="86"/>
      <c r="F29" s="88"/>
      <c r="G29" s="89"/>
      <c r="H29" s="89"/>
      <c r="I29" s="89"/>
      <c r="J29" s="90"/>
      <c r="K29" s="90"/>
      <c r="L29" s="91"/>
      <c r="M29" s="91"/>
      <c r="N29" s="91"/>
      <c r="P29" s="55" t="b">
        <f t="shared" si="0"/>
        <v>1</v>
      </c>
      <c r="Q29" s="55" t="b">
        <f t="shared" si="1"/>
        <v>1</v>
      </c>
      <c r="R29" s="55" t="b">
        <f t="shared" si="2"/>
        <v>1</v>
      </c>
      <c r="S29" s="55" t="e">
        <f>OR(#REF!&lt;100000,LEN(#REF!)=5)</f>
        <v>#REF!</v>
      </c>
    </row>
    <row r="30" spans="1:19" ht="15.75" x14ac:dyDescent="0.25">
      <c r="A30" s="84"/>
      <c r="B30" s="85"/>
      <c r="C30" s="86"/>
      <c r="D30" s="87"/>
      <c r="E30" s="86"/>
      <c r="F30" s="88"/>
      <c r="G30" s="89"/>
      <c r="H30" s="89"/>
      <c r="I30" s="89"/>
      <c r="J30" s="90"/>
      <c r="K30" s="90"/>
      <c r="L30" s="91"/>
      <c r="M30" s="91"/>
      <c r="N30" s="91"/>
      <c r="P30" s="55" t="b">
        <f t="shared" si="0"/>
        <v>1</v>
      </c>
      <c r="Q30" s="55" t="b">
        <f t="shared" si="1"/>
        <v>1</v>
      </c>
      <c r="R30" s="55" t="b">
        <f t="shared" si="2"/>
        <v>1</v>
      </c>
      <c r="S30" s="55" t="e">
        <f>OR(#REF!&lt;100000,LEN(#REF!)=5)</f>
        <v>#REF!</v>
      </c>
    </row>
    <row r="31" spans="1:19" ht="16.5" thickBot="1" x14ac:dyDescent="0.3">
      <c r="A31" s="97"/>
      <c r="B31" s="85"/>
      <c r="C31" s="86"/>
      <c r="D31" s="98" t="str">
        <f t="shared" ref="D31" si="3">IF(B31="S",IF(ISBLANK(E31),ROUND(C31*0.2/1.2,2),E31),"")</f>
        <v/>
      </c>
      <c r="E31" s="86"/>
      <c r="F31" s="88" t="s">
        <v>62</v>
      </c>
      <c r="G31" s="89" t="s">
        <v>62</v>
      </c>
      <c r="H31" s="89" t="s">
        <v>62</v>
      </c>
      <c r="I31" s="89" t="s">
        <v>62</v>
      </c>
      <c r="J31" s="90"/>
      <c r="K31" s="90"/>
      <c r="L31" s="91"/>
      <c r="M31" s="91"/>
      <c r="N31" s="91"/>
      <c r="P31" s="55" t="b">
        <f t="shared" si="0"/>
        <v>0</v>
      </c>
      <c r="Q31" s="55" t="b">
        <f t="shared" si="1"/>
        <v>0</v>
      </c>
      <c r="R31" s="55" t="b">
        <f t="shared" si="2"/>
        <v>0</v>
      </c>
      <c r="S31" s="55" t="e">
        <f>OR(#REF!&lt;100000,LEN(#REF!)=5)</f>
        <v>#REF!</v>
      </c>
    </row>
    <row r="32" spans="1:19" ht="13.5" thickBot="1" x14ac:dyDescent="0.25">
      <c r="A32" s="176" t="s">
        <v>49</v>
      </c>
      <c r="B32" s="177"/>
      <c r="C32" s="99">
        <f>SUM(C12:C31)</f>
        <v>1991.05</v>
      </c>
      <c r="D32" s="99">
        <f>SUM(D12:D31)</f>
        <v>286.3</v>
      </c>
      <c r="E32" s="99"/>
      <c r="F32" s="99">
        <f>SUM(F12:F31)</f>
        <v>1704.75</v>
      </c>
      <c r="G32" s="100"/>
      <c r="H32" s="100"/>
      <c r="I32" s="100"/>
      <c r="J32" s="101"/>
      <c r="K32" s="101"/>
      <c r="L32" s="102"/>
      <c r="M32" s="103"/>
      <c r="N32" s="104"/>
    </row>
    <row r="34" spans="2:3" x14ac:dyDescent="0.2">
      <c r="B34" s="167" t="s">
        <v>50</v>
      </c>
      <c r="C34" s="168"/>
    </row>
    <row r="35" spans="2:3" x14ac:dyDescent="0.2">
      <c r="B35" s="105" t="s">
        <v>51</v>
      </c>
      <c r="C35" s="106" t="s">
        <v>52</v>
      </c>
    </row>
    <row r="36" spans="2:3" x14ac:dyDescent="0.2">
      <c r="B36" s="105" t="s">
        <v>30</v>
      </c>
      <c r="C36" s="106" t="s">
        <v>53</v>
      </c>
    </row>
    <row r="37" spans="2:3" x14ac:dyDescent="0.2">
      <c r="B37" s="105" t="s">
        <v>31</v>
      </c>
      <c r="C37" s="106" t="s">
        <v>54</v>
      </c>
    </row>
    <row r="38" spans="2:3" x14ac:dyDescent="0.2">
      <c r="B38" s="81" t="s">
        <v>55</v>
      </c>
      <c r="C38" s="107" t="s">
        <v>56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4" stopIfTrue="1">
      <formula>AND(SUM($P12:$T12)&gt;0,NOT(ISBLANK(J12)))</formula>
    </cfRule>
    <cfRule type="expression" dxfId="10" priority="5" stopIfTrue="1">
      <formula>SUM($P12:$T12)&gt;0</formula>
    </cfRule>
  </conditionalFormatting>
  <conditionalFormatting sqref="E5 C12:C31 C5 B1:E1 B3:E3">
    <cfRule type="expression" dxfId="9" priority="6" stopIfTrue="1">
      <formula>ISBLANK(B1)</formula>
    </cfRule>
  </conditionalFormatting>
  <conditionalFormatting sqref="L12:N12 L14:M17 L19:N31">
    <cfRule type="expression" dxfId="8" priority="7" stopIfTrue="1">
      <formula>AND(NOT(ISBLANK($C12)),ISBLANK(L12))</formula>
    </cfRule>
  </conditionalFormatting>
  <conditionalFormatting sqref="B12:B31">
    <cfRule type="expression" dxfId="7" priority="8" stopIfTrue="1">
      <formula>AND(NOT(ISBLANK(C12)),ISBLANK(B12))</formula>
    </cfRule>
  </conditionalFormatting>
  <conditionalFormatting sqref="A12:A31">
    <cfRule type="expression" dxfId="6" priority="9" stopIfTrue="1">
      <formula>AND(NOT(ISBLANK(C12)),ISBLANK(A12))</formula>
    </cfRule>
  </conditionalFormatting>
  <conditionalFormatting sqref="E12:E21 E24:E31">
    <cfRule type="expression" dxfId="5" priority="10" stopIfTrue="1">
      <formula>AND(NOT(ISBLANK(C12)),ISBLANK(E12),B12="S")</formula>
    </cfRule>
  </conditionalFormatting>
  <conditionalFormatting sqref="L13:M13">
    <cfRule type="expression" dxfId="4" priority="11" stopIfTrue="1">
      <formula>AND(NOT(ISBLANK($C18)),ISBLANK(L13))</formula>
    </cfRule>
  </conditionalFormatting>
  <conditionalFormatting sqref="N18">
    <cfRule type="expression" dxfId="3" priority="3" stopIfTrue="1">
      <formula>AND(NOT(ISBLANK($C18)),ISBLANK(N18))</formula>
    </cfRule>
  </conditionalFormatting>
  <conditionalFormatting sqref="L18">
    <cfRule type="expression" dxfId="2" priority="2" stopIfTrue="1">
      <formula>AND(NOT(ISBLANK($C18)),ISBLANK(L18))</formula>
    </cfRule>
  </conditionalFormatting>
  <conditionalFormatting sqref="E22">
    <cfRule type="expression" dxfId="1" priority="12" stopIfTrue="1">
      <formula>AND(NOT(ISBLANK(C23)),ISBLANK(E22),B23="S")</formula>
    </cfRule>
  </conditionalFormatting>
  <conditionalFormatting sqref="N13:N17">
    <cfRule type="expression" dxfId="0" priority="1" stopIfTrue="1">
      <formula>AND(NOT(ISBLANK($C13)),ISBLANK(N13))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F29" sqref="F29"/>
    </sheetView>
  </sheetViews>
  <sheetFormatPr defaultColWidth="9.140625" defaultRowHeight="12.75" outlineLevelCol="1" x14ac:dyDescent="0.2"/>
  <cols>
    <col min="1" max="1" width="11.85546875" style="55" bestFit="1" customWidth="1"/>
    <col min="2" max="2" width="10.42578125" style="55" customWidth="1"/>
    <col min="3" max="6" width="15.7109375" style="55" customWidth="1"/>
    <col min="7" max="7" width="8.42578125" style="55" customWidth="1"/>
    <col min="8" max="8" width="9" style="55" customWidth="1"/>
    <col min="9" max="9" width="11.7109375" style="55" bestFit="1" customWidth="1"/>
    <col min="10" max="10" width="3" style="55" customWidth="1"/>
    <col min="11" max="11" width="12.7109375" style="55" bestFit="1" customWidth="1"/>
    <col min="12" max="12" width="50.7109375" style="55" customWidth="1"/>
    <col min="13" max="13" width="27.42578125" style="55" customWidth="1"/>
    <col min="14" max="14" width="31.28515625" style="55" bestFit="1" customWidth="1"/>
    <col min="15" max="15" width="9.140625" style="55"/>
    <col min="16" max="19" width="0" style="55" hidden="1" customWidth="1" outlineLevel="1"/>
    <col min="20" max="20" width="9.140625" style="55" collapsed="1"/>
    <col min="21" max="16384" width="9.140625" style="55"/>
  </cols>
  <sheetData>
    <row r="1" spans="1:26" ht="14.25" x14ac:dyDescent="0.2">
      <c r="A1" s="51" t="s">
        <v>0</v>
      </c>
      <c r="B1" s="169" t="s">
        <v>1</v>
      </c>
      <c r="C1" s="170"/>
      <c r="D1" s="170"/>
      <c r="E1" s="171"/>
      <c r="F1" s="52"/>
      <c r="G1" s="52"/>
      <c r="H1" s="52"/>
      <c r="I1" s="52"/>
      <c r="J1" s="52"/>
      <c r="K1" s="52"/>
      <c r="L1" s="53"/>
      <c r="M1" s="53"/>
      <c r="N1" s="54"/>
    </row>
    <row r="2" spans="1:26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26" ht="14.25" x14ac:dyDescent="0.2">
      <c r="A3" s="59" t="s">
        <v>2</v>
      </c>
      <c r="B3" s="169" t="s">
        <v>65</v>
      </c>
      <c r="C3" s="170"/>
      <c r="D3" s="170"/>
      <c r="E3" s="171"/>
      <c r="F3" s="60"/>
      <c r="G3" s="60"/>
      <c r="H3" s="60"/>
      <c r="I3" s="60"/>
      <c r="J3" s="60"/>
      <c r="K3" s="60"/>
      <c r="L3" s="57"/>
      <c r="M3" s="57"/>
      <c r="N3" s="58"/>
    </row>
    <row r="4" spans="1:26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26" ht="25.5" x14ac:dyDescent="0.2">
      <c r="A5" s="61" t="s">
        <v>3</v>
      </c>
      <c r="B5" s="62" t="s">
        <v>4</v>
      </c>
      <c r="C5" s="63">
        <v>43292</v>
      </c>
      <c r="D5" s="62" t="s">
        <v>5</v>
      </c>
      <c r="E5" s="63">
        <v>43322</v>
      </c>
      <c r="F5" s="64"/>
      <c r="G5" s="65"/>
      <c r="H5" s="66"/>
      <c r="I5" s="66"/>
      <c r="J5" s="66"/>
      <c r="K5" s="66"/>
      <c r="L5" s="57"/>
      <c r="M5" s="57"/>
      <c r="N5" s="58"/>
    </row>
    <row r="6" spans="1:26" x14ac:dyDescent="0.2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1:26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1:26" x14ac:dyDescent="0.2">
      <c r="A8" s="67" t="s">
        <v>6</v>
      </c>
      <c r="B8" s="68" t="s">
        <v>7</v>
      </c>
      <c r="C8" s="68" t="s">
        <v>8</v>
      </c>
      <c r="D8" s="68" t="s">
        <v>7</v>
      </c>
      <c r="E8" s="68" t="s">
        <v>9</v>
      </c>
      <c r="F8" s="68" t="s">
        <v>10</v>
      </c>
      <c r="G8" s="167" t="s">
        <v>11</v>
      </c>
      <c r="H8" s="172"/>
      <c r="I8" s="172"/>
      <c r="J8" s="168"/>
      <c r="K8" s="67" t="s">
        <v>12</v>
      </c>
      <c r="L8" s="68" t="s">
        <v>13</v>
      </c>
      <c r="M8" s="70" t="s">
        <v>14</v>
      </c>
      <c r="N8" s="70" t="s">
        <v>15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x14ac:dyDescent="0.2">
      <c r="A9" s="72" t="s">
        <v>16</v>
      </c>
      <c r="B9" s="73" t="s">
        <v>17</v>
      </c>
      <c r="C9" s="73" t="s">
        <v>18</v>
      </c>
      <c r="D9" s="73" t="s">
        <v>18</v>
      </c>
      <c r="E9" s="73" t="s">
        <v>19</v>
      </c>
      <c r="F9" s="73" t="s">
        <v>18</v>
      </c>
      <c r="G9" s="173"/>
      <c r="H9" s="174"/>
      <c r="I9" s="174"/>
      <c r="J9" s="175"/>
      <c r="K9" s="72" t="s">
        <v>20</v>
      </c>
      <c r="L9" s="73" t="s">
        <v>21</v>
      </c>
      <c r="M9" s="74"/>
      <c r="N9" s="75" t="s">
        <v>22</v>
      </c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x14ac:dyDescent="0.2">
      <c r="A10" s="76" t="s">
        <v>23</v>
      </c>
      <c r="B10" s="77" t="s">
        <v>24</v>
      </c>
      <c r="C10" s="77" t="s">
        <v>25</v>
      </c>
      <c r="D10" s="77" t="s">
        <v>25</v>
      </c>
      <c r="E10" s="77" t="s">
        <v>25</v>
      </c>
      <c r="F10" s="77" t="s">
        <v>25</v>
      </c>
      <c r="G10" s="78" t="s">
        <v>26</v>
      </c>
      <c r="H10" s="78" t="s">
        <v>27</v>
      </c>
      <c r="I10" s="78" t="s">
        <v>28</v>
      </c>
      <c r="J10" s="78"/>
      <c r="K10" s="79" t="s">
        <v>29</v>
      </c>
      <c r="L10" s="80"/>
      <c r="M10" s="81"/>
      <c r="N10" s="82"/>
    </row>
    <row r="11" spans="1:26" x14ac:dyDescent="0.2">
      <c r="A11" s="83"/>
      <c r="B11" s="77"/>
      <c r="C11" s="77"/>
      <c r="D11" s="77"/>
      <c r="E11" s="77"/>
      <c r="F11" s="77"/>
      <c r="G11" s="78"/>
      <c r="H11" s="78"/>
      <c r="I11" s="78"/>
      <c r="J11" s="78"/>
      <c r="K11" s="78"/>
      <c r="L11" s="80"/>
      <c r="M11" s="81"/>
      <c r="N11" s="81"/>
    </row>
    <row r="12" spans="1:26" ht="15.75" x14ac:dyDescent="0.25">
      <c r="A12" s="84">
        <v>43302</v>
      </c>
      <c r="B12" s="85" t="s">
        <v>57</v>
      </c>
      <c r="C12" s="86">
        <v>261.48</v>
      </c>
      <c r="D12" s="87">
        <f>IF(B12="S",IF(ISBLANK(E12),ROUND(C12*0.2/1.2,2),E12),"")</f>
        <v>43.58</v>
      </c>
      <c r="E12" s="86"/>
      <c r="F12" s="88">
        <f>C12-D12</f>
        <v>217.90000000000003</v>
      </c>
      <c r="G12" s="89">
        <v>595</v>
      </c>
      <c r="H12" s="89">
        <v>3001</v>
      </c>
      <c r="I12" s="89"/>
      <c r="J12" s="90" t="s">
        <v>31</v>
      </c>
      <c r="K12" s="90"/>
      <c r="L12" s="91" t="s">
        <v>58</v>
      </c>
      <c r="M12" s="91" t="s">
        <v>59</v>
      </c>
      <c r="N12" s="91" t="s">
        <v>60</v>
      </c>
      <c r="P12" s="55" t="b">
        <f t="shared" ref="P12:P31" si="0">OR(G12&lt;100,LEN(G12)=2)</f>
        <v>0</v>
      </c>
      <c r="Q12" s="55" t="b">
        <f t="shared" ref="Q12:Q31" si="1">OR(H12&lt;1000,LEN(H12)=3)</f>
        <v>0</v>
      </c>
      <c r="R12" s="55" t="b">
        <f t="shared" ref="R12:R31" si="2">IF(I12&lt;1000,TRUE)</f>
        <v>1</v>
      </c>
      <c r="S12" s="55" t="e">
        <f>OR(#REF!&lt;100000,LEN(#REF!)=5)</f>
        <v>#REF!</v>
      </c>
    </row>
    <row r="13" spans="1:26" ht="15.75" x14ac:dyDescent="0.25">
      <c r="A13" s="84">
        <v>43313</v>
      </c>
      <c r="B13" s="92" t="s">
        <v>57</v>
      </c>
      <c r="C13" s="86">
        <v>203.99</v>
      </c>
      <c r="D13" s="87">
        <f t="shared" ref="D13" si="3">IF(B13="S",IF(ISBLANK(E13),ROUND(C13*0.2/1.2,2),E13),"")</f>
        <v>34</v>
      </c>
      <c r="E13" s="86"/>
      <c r="F13" s="88">
        <f>C13-D13</f>
        <v>169.99</v>
      </c>
      <c r="G13" s="89">
        <v>595</v>
      </c>
      <c r="H13" s="89">
        <v>3001</v>
      </c>
      <c r="I13" s="89"/>
      <c r="J13" s="90" t="s">
        <v>31</v>
      </c>
      <c r="K13" s="90"/>
      <c r="L13" s="91" t="s">
        <v>61</v>
      </c>
      <c r="M13" s="91" t="s">
        <v>59</v>
      </c>
      <c r="N13" s="91" t="s">
        <v>60</v>
      </c>
      <c r="P13" s="55" t="b">
        <f t="shared" si="0"/>
        <v>0</v>
      </c>
      <c r="Q13" s="55" t="b">
        <f t="shared" si="1"/>
        <v>0</v>
      </c>
      <c r="R13" s="55" t="b">
        <f t="shared" si="2"/>
        <v>1</v>
      </c>
      <c r="S13" s="55" t="e">
        <f>OR(#REF!&lt;100000,LEN(#REF!)=5)</f>
        <v>#REF!</v>
      </c>
    </row>
    <row r="14" spans="1:26" s="95" customFormat="1" ht="15.75" x14ac:dyDescent="0.25">
      <c r="A14" s="93"/>
      <c r="B14" s="92"/>
      <c r="C14" s="94"/>
      <c r="D14" s="88"/>
      <c r="E14" s="94"/>
      <c r="F14" s="88"/>
      <c r="G14" s="89"/>
      <c r="H14" s="89"/>
      <c r="I14" s="89"/>
      <c r="J14" s="90"/>
      <c r="K14" s="90"/>
      <c r="L14" s="91"/>
      <c r="M14" s="91"/>
      <c r="N14" s="91"/>
      <c r="P14" s="95" t="b">
        <f t="shared" si="0"/>
        <v>1</v>
      </c>
      <c r="Q14" s="95" t="b">
        <f t="shared" si="1"/>
        <v>1</v>
      </c>
      <c r="R14" s="95" t="b">
        <f t="shared" si="2"/>
        <v>1</v>
      </c>
      <c r="S14" s="95" t="e">
        <f>OR(#REF!&lt;100000,LEN(#REF!)=5)</f>
        <v>#REF!</v>
      </c>
    </row>
    <row r="15" spans="1:26" s="95" customFormat="1" ht="15.75" x14ac:dyDescent="0.25">
      <c r="A15" s="93"/>
      <c r="B15" s="92"/>
      <c r="C15" s="94"/>
      <c r="D15" s="88"/>
      <c r="E15" s="94"/>
      <c r="F15" s="88"/>
      <c r="G15" s="89"/>
      <c r="H15" s="89"/>
      <c r="I15" s="96"/>
      <c r="J15" s="90"/>
      <c r="K15" s="90"/>
      <c r="L15" s="91"/>
      <c r="M15" s="91"/>
      <c r="N15" s="91"/>
      <c r="P15" s="95" t="b">
        <f t="shared" si="0"/>
        <v>1</v>
      </c>
      <c r="Q15" s="95" t="b">
        <f t="shared" si="1"/>
        <v>1</v>
      </c>
      <c r="R15" s="95" t="b">
        <f t="shared" si="2"/>
        <v>1</v>
      </c>
      <c r="S15" s="95" t="e">
        <f>OR(#REF!&lt;100000,LEN(#REF!)=5)</f>
        <v>#REF!</v>
      </c>
    </row>
    <row r="16" spans="1:26" s="95" customFormat="1" ht="15.75" x14ac:dyDescent="0.25">
      <c r="A16" s="93"/>
      <c r="B16" s="92"/>
      <c r="C16" s="94"/>
      <c r="D16" s="88"/>
      <c r="E16" s="94"/>
      <c r="F16" s="88"/>
      <c r="G16" s="89"/>
      <c r="H16" s="89"/>
      <c r="I16" s="96"/>
      <c r="J16" s="90"/>
      <c r="K16" s="90"/>
      <c r="L16" s="91"/>
      <c r="M16" s="91"/>
      <c r="N16" s="91"/>
      <c r="P16" s="95" t="b">
        <f t="shared" si="0"/>
        <v>1</v>
      </c>
      <c r="Q16" s="95" t="b">
        <f t="shared" si="1"/>
        <v>1</v>
      </c>
      <c r="R16" s="95" t="b">
        <f t="shared" si="2"/>
        <v>1</v>
      </c>
      <c r="S16" s="95" t="e">
        <f>OR(#REF!&lt;100000,LEN(#REF!)=5)</f>
        <v>#REF!</v>
      </c>
    </row>
    <row r="17" spans="1:19" s="95" customFormat="1" ht="15.75" x14ac:dyDescent="0.25">
      <c r="A17" s="93"/>
      <c r="B17" s="92"/>
      <c r="C17" s="94"/>
      <c r="D17" s="88"/>
      <c r="E17" s="94"/>
      <c r="F17" s="88"/>
      <c r="G17" s="89"/>
      <c r="H17" s="89"/>
      <c r="I17" s="96"/>
      <c r="J17" s="90"/>
      <c r="K17" s="90"/>
      <c r="L17" s="91"/>
      <c r="M17" s="91"/>
      <c r="N17" s="91"/>
      <c r="P17" s="95" t="b">
        <f t="shared" si="0"/>
        <v>1</v>
      </c>
      <c r="Q17" s="95" t="b">
        <f t="shared" si="1"/>
        <v>1</v>
      </c>
      <c r="R17" s="95" t="b">
        <f t="shared" si="2"/>
        <v>1</v>
      </c>
      <c r="S17" s="95" t="e">
        <f>OR(#REF!&lt;100000,LEN(#REF!)=5)</f>
        <v>#REF!</v>
      </c>
    </row>
    <row r="18" spans="1:19" s="95" customFormat="1" ht="15.75" x14ac:dyDescent="0.25">
      <c r="A18" s="93"/>
      <c r="B18" s="92"/>
      <c r="C18" s="94"/>
      <c r="D18" s="88"/>
      <c r="E18" s="94"/>
      <c r="F18" s="88"/>
      <c r="G18" s="89"/>
      <c r="H18" s="89"/>
      <c r="I18" s="89"/>
      <c r="J18" s="90"/>
      <c r="K18" s="90"/>
      <c r="L18" s="91"/>
      <c r="M18" s="91"/>
      <c r="N18" s="91"/>
      <c r="P18" s="95" t="b">
        <f t="shared" si="0"/>
        <v>1</v>
      </c>
      <c r="Q18" s="95" t="b">
        <f t="shared" si="1"/>
        <v>1</v>
      </c>
      <c r="R18" s="95" t="b">
        <f t="shared" si="2"/>
        <v>1</v>
      </c>
      <c r="S18" s="95" t="e">
        <f>OR(#REF!&lt;100000,LEN(#REF!)=5)</f>
        <v>#REF!</v>
      </c>
    </row>
    <row r="19" spans="1:19" s="95" customFormat="1" ht="15.75" x14ac:dyDescent="0.25">
      <c r="A19" s="93"/>
      <c r="B19" s="92"/>
      <c r="C19" s="94"/>
      <c r="D19" s="88"/>
      <c r="E19" s="94"/>
      <c r="F19" s="88"/>
      <c r="G19" s="89"/>
      <c r="H19" s="89"/>
      <c r="I19" s="89"/>
      <c r="J19" s="90"/>
      <c r="K19" s="90"/>
      <c r="L19" s="91"/>
      <c r="M19" s="91"/>
      <c r="N19" s="91"/>
      <c r="P19" s="95" t="b">
        <f t="shared" si="0"/>
        <v>1</v>
      </c>
      <c r="Q19" s="95" t="b">
        <f t="shared" si="1"/>
        <v>1</v>
      </c>
      <c r="R19" s="95" t="b">
        <f t="shared" si="2"/>
        <v>1</v>
      </c>
      <c r="S19" s="95" t="e">
        <f>OR(#REF!&lt;100000,LEN(#REF!)=5)</f>
        <v>#REF!</v>
      </c>
    </row>
    <row r="20" spans="1:19" s="95" customFormat="1" ht="15.75" x14ac:dyDescent="0.25">
      <c r="A20" s="93"/>
      <c r="B20" s="92"/>
      <c r="C20" s="94"/>
      <c r="D20" s="88"/>
      <c r="E20" s="94"/>
      <c r="F20" s="88"/>
      <c r="G20" s="89"/>
      <c r="H20" s="89"/>
      <c r="I20" s="89"/>
      <c r="J20" s="90"/>
      <c r="K20" s="90"/>
      <c r="L20" s="91"/>
      <c r="M20" s="91"/>
      <c r="N20" s="91"/>
      <c r="P20" s="95" t="b">
        <f t="shared" si="0"/>
        <v>1</v>
      </c>
      <c r="Q20" s="95" t="b">
        <f t="shared" si="1"/>
        <v>1</v>
      </c>
      <c r="R20" s="95" t="b">
        <f t="shared" si="2"/>
        <v>1</v>
      </c>
      <c r="S20" s="95" t="e">
        <f>OR(#REF!&lt;100000,LEN(#REF!)=5)</f>
        <v>#REF!</v>
      </c>
    </row>
    <row r="21" spans="1:19" ht="15.75" x14ac:dyDescent="0.25">
      <c r="A21" s="84"/>
      <c r="B21" s="85"/>
      <c r="C21" s="86"/>
      <c r="D21" s="87"/>
      <c r="E21" s="86"/>
      <c r="F21" s="88"/>
      <c r="G21" s="89"/>
      <c r="H21" s="89"/>
      <c r="I21" s="89"/>
      <c r="J21" s="90"/>
      <c r="K21" s="90"/>
      <c r="L21" s="91"/>
      <c r="M21" s="91"/>
      <c r="N21" s="91"/>
      <c r="P21" s="55" t="b">
        <f t="shared" si="0"/>
        <v>1</v>
      </c>
      <c r="Q21" s="55" t="b">
        <f t="shared" si="1"/>
        <v>1</v>
      </c>
      <c r="R21" s="55" t="b">
        <f t="shared" si="2"/>
        <v>1</v>
      </c>
      <c r="S21" s="55" t="e">
        <f>OR(#REF!&lt;100000,LEN(#REF!)=5)</f>
        <v>#REF!</v>
      </c>
    </row>
    <row r="22" spans="1:19" ht="15.75" x14ac:dyDescent="0.25">
      <c r="A22" s="97"/>
      <c r="B22" s="85"/>
      <c r="C22" s="86"/>
      <c r="D22" s="87" t="str">
        <f t="shared" ref="D22:D31" si="4">IF(B22="S",IF(ISBLANK(E22),ROUND(C22*0.2/1.2,2),E22),"")</f>
        <v/>
      </c>
      <c r="E22" s="86"/>
      <c r="F22" s="88" t="s">
        <v>62</v>
      </c>
      <c r="G22" s="89" t="s">
        <v>62</v>
      </c>
      <c r="H22" s="89" t="s">
        <v>62</v>
      </c>
      <c r="I22" s="89" t="s">
        <v>62</v>
      </c>
      <c r="J22" s="90"/>
      <c r="K22" s="90"/>
      <c r="L22" s="91"/>
      <c r="M22" s="91"/>
      <c r="N22" s="91"/>
      <c r="P22" s="55" t="b">
        <f t="shared" si="0"/>
        <v>0</v>
      </c>
      <c r="Q22" s="55" t="b">
        <f t="shared" si="1"/>
        <v>0</v>
      </c>
      <c r="R22" s="55" t="b">
        <f t="shared" si="2"/>
        <v>0</v>
      </c>
      <c r="S22" s="55" t="e">
        <f>OR(#REF!&lt;100000,LEN(#REF!)=5)</f>
        <v>#REF!</v>
      </c>
    </row>
    <row r="23" spans="1:19" ht="15.75" x14ac:dyDescent="0.25">
      <c r="A23" s="97"/>
      <c r="B23" s="85"/>
      <c r="C23" s="86"/>
      <c r="D23" s="87" t="str">
        <f t="shared" si="4"/>
        <v/>
      </c>
      <c r="E23" s="86"/>
      <c r="F23" s="88" t="s">
        <v>62</v>
      </c>
      <c r="G23" s="89" t="s">
        <v>62</v>
      </c>
      <c r="H23" s="89" t="s">
        <v>62</v>
      </c>
      <c r="I23" s="89" t="s">
        <v>62</v>
      </c>
      <c r="J23" s="90"/>
      <c r="K23" s="90"/>
      <c r="L23" s="91"/>
      <c r="M23" s="91"/>
      <c r="N23" s="91"/>
      <c r="P23" s="55" t="b">
        <f t="shared" si="0"/>
        <v>0</v>
      </c>
      <c r="Q23" s="55" t="b">
        <f t="shared" si="1"/>
        <v>0</v>
      </c>
      <c r="R23" s="55" t="b">
        <f t="shared" si="2"/>
        <v>0</v>
      </c>
      <c r="S23" s="55" t="e">
        <f>OR(#REF!&lt;100000,LEN(#REF!)=5)</f>
        <v>#REF!</v>
      </c>
    </row>
    <row r="24" spans="1:19" ht="15.75" x14ac:dyDescent="0.25">
      <c r="A24" s="97"/>
      <c r="B24" s="85"/>
      <c r="C24" s="86"/>
      <c r="D24" s="87" t="str">
        <f t="shared" si="4"/>
        <v/>
      </c>
      <c r="E24" s="86"/>
      <c r="F24" s="88" t="s">
        <v>62</v>
      </c>
      <c r="G24" s="89" t="s">
        <v>62</v>
      </c>
      <c r="H24" s="89" t="s">
        <v>62</v>
      </c>
      <c r="I24" s="89" t="s">
        <v>62</v>
      </c>
      <c r="J24" s="90"/>
      <c r="K24" s="90"/>
      <c r="L24" s="91"/>
      <c r="M24" s="91"/>
      <c r="N24" s="91"/>
      <c r="P24" s="55" t="b">
        <f t="shared" si="0"/>
        <v>0</v>
      </c>
      <c r="Q24" s="55" t="b">
        <f t="shared" si="1"/>
        <v>0</v>
      </c>
      <c r="R24" s="55" t="b">
        <f t="shared" si="2"/>
        <v>0</v>
      </c>
      <c r="S24" s="55" t="e">
        <f>OR(#REF!&lt;100000,LEN(#REF!)=5)</f>
        <v>#REF!</v>
      </c>
    </row>
    <row r="25" spans="1:19" ht="15.75" x14ac:dyDescent="0.25">
      <c r="A25" s="97"/>
      <c r="B25" s="85"/>
      <c r="C25" s="86"/>
      <c r="D25" s="87" t="str">
        <f t="shared" si="4"/>
        <v/>
      </c>
      <c r="E25" s="86"/>
      <c r="F25" s="88" t="s">
        <v>62</v>
      </c>
      <c r="G25" s="89" t="s">
        <v>62</v>
      </c>
      <c r="H25" s="89" t="s">
        <v>62</v>
      </c>
      <c r="I25" s="89" t="s">
        <v>62</v>
      </c>
      <c r="J25" s="90"/>
      <c r="K25" s="90"/>
      <c r="L25" s="91"/>
      <c r="M25" s="91"/>
      <c r="N25" s="91"/>
      <c r="P25" s="55" t="b">
        <f t="shared" si="0"/>
        <v>0</v>
      </c>
      <c r="Q25" s="55" t="b">
        <f t="shared" si="1"/>
        <v>0</v>
      </c>
      <c r="R25" s="55" t="b">
        <f t="shared" si="2"/>
        <v>0</v>
      </c>
      <c r="S25" s="55" t="e">
        <f>OR(#REF!&lt;100000,LEN(#REF!)=5)</f>
        <v>#REF!</v>
      </c>
    </row>
    <row r="26" spans="1:19" ht="15.75" x14ac:dyDescent="0.25">
      <c r="A26" s="97"/>
      <c r="B26" s="85"/>
      <c r="C26" s="86"/>
      <c r="D26" s="87" t="str">
        <f t="shared" si="4"/>
        <v/>
      </c>
      <c r="E26" s="86"/>
      <c r="F26" s="88" t="s">
        <v>62</v>
      </c>
      <c r="G26" s="89" t="s">
        <v>62</v>
      </c>
      <c r="H26" s="89" t="s">
        <v>62</v>
      </c>
      <c r="I26" s="89" t="s">
        <v>62</v>
      </c>
      <c r="J26" s="90"/>
      <c r="K26" s="90"/>
      <c r="L26" s="91"/>
      <c r="M26" s="91"/>
      <c r="N26" s="91"/>
      <c r="P26" s="55" t="b">
        <f t="shared" si="0"/>
        <v>0</v>
      </c>
      <c r="Q26" s="55" t="b">
        <f t="shared" si="1"/>
        <v>0</v>
      </c>
      <c r="R26" s="55" t="b">
        <f t="shared" si="2"/>
        <v>0</v>
      </c>
      <c r="S26" s="55" t="e">
        <f>OR(#REF!&lt;100000,LEN(#REF!)=5)</f>
        <v>#REF!</v>
      </c>
    </row>
    <row r="27" spans="1:19" ht="15.75" x14ac:dyDescent="0.25">
      <c r="A27" s="97"/>
      <c r="B27" s="85"/>
      <c r="C27" s="86"/>
      <c r="D27" s="87" t="str">
        <f t="shared" si="4"/>
        <v/>
      </c>
      <c r="E27" s="86"/>
      <c r="F27" s="88" t="s">
        <v>62</v>
      </c>
      <c r="G27" s="89" t="s">
        <v>62</v>
      </c>
      <c r="H27" s="89" t="s">
        <v>62</v>
      </c>
      <c r="I27" s="89" t="s">
        <v>62</v>
      </c>
      <c r="J27" s="90"/>
      <c r="K27" s="90"/>
      <c r="L27" s="91"/>
      <c r="M27" s="91"/>
      <c r="N27" s="91"/>
      <c r="P27" s="55" t="b">
        <f t="shared" si="0"/>
        <v>0</v>
      </c>
      <c r="Q27" s="55" t="b">
        <f t="shared" si="1"/>
        <v>0</v>
      </c>
      <c r="R27" s="55" t="b">
        <f t="shared" si="2"/>
        <v>0</v>
      </c>
      <c r="S27" s="55" t="e">
        <f>OR(#REF!&lt;100000,LEN(#REF!)=5)</f>
        <v>#REF!</v>
      </c>
    </row>
    <row r="28" spans="1:19" ht="15.75" x14ac:dyDescent="0.25">
      <c r="A28" s="97"/>
      <c r="B28" s="85"/>
      <c r="C28" s="86"/>
      <c r="D28" s="87" t="str">
        <f t="shared" si="4"/>
        <v/>
      </c>
      <c r="E28" s="86"/>
      <c r="F28" s="88" t="s">
        <v>62</v>
      </c>
      <c r="G28" s="89" t="s">
        <v>62</v>
      </c>
      <c r="H28" s="89" t="s">
        <v>62</v>
      </c>
      <c r="I28" s="89" t="s">
        <v>62</v>
      </c>
      <c r="J28" s="90"/>
      <c r="K28" s="90"/>
      <c r="L28" s="91"/>
      <c r="M28" s="91"/>
      <c r="N28" s="91"/>
      <c r="P28" s="55" t="b">
        <f t="shared" si="0"/>
        <v>0</v>
      </c>
      <c r="Q28" s="55" t="b">
        <f t="shared" si="1"/>
        <v>0</v>
      </c>
      <c r="R28" s="55" t="b">
        <f t="shared" si="2"/>
        <v>0</v>
      </c>
      <c r="S28" s="55" t="e">
        <f>OR(#REF!&lt;100000,LEN(#REF!)=5)</f>
        <v>#REF!</v>
      </c>
    </row>
    <row r="29" spans="1:19" ht="15.75" x14ac:dyDescent="0.25">
      <c r="A29" s="97"/>
      <c r="B29" s="85"/>
      <c r="C29" s="86"/>
      <c r="D29" s="87" t="str">
        <f t="shared" si="4"/>
        <v/>
      </c>
      <c r="E29" s="86"/>
      <c r="F29" s="88"/>
      <c r="G29" s="89" t="s">
        <v>62</v>
      </c>
      <c r="H29" s="89" t="s">
        <v>62</v>
      </c>
      <c r="I29" s="89" t="s">
        <v>62</v>
      </c>
      <c r="J29" s="90"/>
      <c r="K29" s="90"/>
      <c r="L29" s="91"/>
      <c r="M29" s="91"/>
      <c r="N29" s="91"/>
      <c r="P29" s="55" t="b">
        <f t="shared" si="0"/>
        <v>0</v>
      </c>
      <c r="Q29" s="55" t="b">
        <f t="shared" si="1"/>
        <v>0</v>
      </c>
      <c r="R29" s="55" t="b">
        <f t="shared" si="2"/>
        <v>0</v>
      </c>
      <c r="S29" s="55" t="e">
        <f>OR(#REF!&lt;100000,LEN(#REF!)=5)</f>
        <v>#REF!</v>
      </c>
    </row>
    <row r="30" spans="1:19" ht="15.75" x14ac:dyDescent="0.25">
      <c r="A30" s="97"/>
      <c r="B30" s="85"/>
      <c r="C30" s="86"/>
      <c r="D30" s="87" t="str">
        <f t="shared" si="4"/>
        <v/>
      </c>
      <c r="E30" s="86"/>
      <c r="F30" s="88" t="s">
        <v>62</v>
      </c>
      <c r="G30" s="89" t="s">
        <v>62</v>
      </c>
      <c r="H30" s="89" t="s">
        <v>62</v>
      </c>
      <c r="I30" s="89" t="s">
        <v>62</v>
      </c>
      <c r="J30" s="90"/>
      <c r="K30" s="90"/>
      <c r="L30" s="91"/>
      <c r="M30" s="91"/>
      <c r="N30" s="91"/>
      <c r="P30" s="55" t="b">
        <f t="shared" si="0"/>
        <v>0</v>
      </c>
      <c r="Q30" s="55" t="b">
        <f t="shared" si="1"/>
        <v>0</v>
      </c>
      <c r="R30" s="55" t="b">
        <f t="shared" si="2"/>
        <v>0</v>
      </c>
      <c r="S30" s="55" t="e">
        <f>OR(#REF!&lt;100000,LEN(#REF!)=5)</f>
        <v>#REF!</v>
      </c>
    </row>
    <row r="31" spans="1:19" ht="16.5" thickBot="1" x14ac:dyDescent="0.3">
      <c r="A31" s="97"/>
      <c r="B31" s="85"/>
      <c r="C31" s="86"/>
      <c r="D31" s="98" t="str">
        <f t="shared" si="4"/>
        <v/>
      </c>
      <c r="E31" s="86"/>
      <c r="F31" s="88" t="s">
        <v>62</v>
      </c>
      <c r="G31" s="89" t="s">
        <v>62</v>
      </c>
      <c r="H31" s="89" t="s">
        <v>62</v>
      </c>
      <c r="I31" s="89" t="s">
        <v>62</v>
      </c>
      <c r="J31" s="90"/>
      <c r="K31" s="90"/>
      <c r="L31" s="91"/>
      <c r="M31" s="91"/>
      <c r="N31" s="91"/>
      <c r="P31" s="55" t="b">
        <f t="shared" si="0"/>
        <v>0</v>
      </c>
      <c r="Q31" s="55" t="b">
        <f t="shared" si="1"/>
        <v>0</v>
      </c>
      <c r="R31" s="55" t="b">
        <f t="shared" si="2"/>
        <v>0</v>
      </c>
      <c r="S31" s="55" t="e">
        <f>OR(#REF!&lt;100000,LEN(#REF!)=5)</f>
        <v>#REF!</v>
      </c>
    </row>
    <row r="32" spans="1:19" ht="13.5" thickBot="1" x14ac:dyDescent="0.25">
      <c r="A32" s="176" t="s">
        <v>49</v>
      </c>
      <c r="B32" s="177"/>
      <c r="C32" s="99">
        <f>SUM(C12:C31)</f>
        <v>465.47</v>
      </c>
      <c r="D32" s="99">
        <f>SUM(D12:D31)</f>
        <v>77.58</v>
      </c>
      <c r="E32" s="99"/>
      <c r="F32" s="99">
        <f>SUM(F12:F31)</f>
        <v>387.89000000000004</v>
      </c>
      <c r="G32" s="100"/>
      <c r="H32" s="100"/>
      <c r="I32" s="100"/>
      <c r="J32" s="101"/>
      <c r="K32" s="101"/>
      <c r="L32" s="102"/>
      <c r="M32" s="103"/>
      <c r="N32" s="104"/>
    </row>
    <row r="34" spans="2:3" x14ac:dyDescent="0.2">
      <c r="B34" s="167" t="s">
        <v>50</v>
      </c>
      <c r="C34" s="168"/>
    </row>
    <row r="35" spans="2:3" x14ac:dyDescent="0.2">
      <c r="B35" s="105" t="s">
        <v>51</v>
      </c>
      <c r="C35" s="106" t="s">
        <v>52</v>
      </c>
    </row>
    <row r="36" spans="2:3" x14ac:dyDescent="0.2">
      <c r="B36" s="105" t="s">
        <v>30</v>
      </c>
      <c r="C36" s="106" t="s">
        <v>53</v>
      </c>
    </row>
    <row r="37" spans="2:3" x14ac:dyDescent="0.2">
      <c r="B37" s="105" t="s">
        <v>31</v>
      </c>
      <c r="C37" s="106" t="s">
        <v>54</v>
      </c>
    </row>
    <row r="38" spans="2:3" x14ac:dyDescent="0.2">
      <c r="B38" s="81" t="s">
        <v>55</v>
      </c>
      <c r="C38" s="107" t="s">
        <v>56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15 J19:K31 J14:K14">
    <cfRule type="expression" priority="26" stopIfTrue="1">
      <formula>AND(SUM($P12:$T12)&gt;0,NOT(ISBLANK(J12)))</formula>
    </cfRule>
    <cfRule type="expression" dxfId="367" priority="27" stopIfTrue="1">
      <formula>SUM($P12:$T12)&gt;0</formula>
    </cfRule>
  </conditionalFormatting>
  <conditionalFormatting sqref="C12:C15 C5 B1:E1 B3:E3 C19:C31 E5">
    <cfRule type="expression" dxfId="366" priority="28" stopIfTrue="1">
      <formula>ISBLANK(B1)</formula>
    </cfRule>
  </conditionalFormatting>
  <conditionalFormatting sqref="L12:N12 L14:N14 L19:N31 M15">
    <cfRule type="expression" dxfId="365" priority="29" stopIfTrue="1">
      <formula>AND(NOT(ISBLANK($C12)),ISBLANK(L12))</formula>
    </cfRule>
  </conditionalFormatting>
  <conditionalFormatting sqref="B12:B15 B19:B31">
    <cfRule type="expression" dxfId="364" priority="30" stopIfTrue="1">
      <formula>AND(NOT(ISBLANK(C12)),ISBLANK(B12))</formula>
    </cfRule>
  </conditionalFormatting>
  <conditionalFormatting sqref="A12:A15 A19:A31">
    <cfRule type="expression" dxfId="363" priority="31" stopIfTrue="1">
      <formula>AND(NOT(ISBLANK(C12)),ISBLANK(A12))</formula>
    </cfRule>
  </conditionalFormatting>
  <conditionalFormatting sqref="E12:E15 E19:E31">
    <cfRule type="expression" dxfId="362" priority="32" stopIfTrue="1">
      <formula>AND(NOT(ISBLANK(C12)),ISBLANK(E12),B12="S")</formula>
    </cfRule>
  </conditionalFormatting>
  <conditionalFormatting sqref="K15">
    <cfRule type="expression" priority="23" stopIfTrue="1">
      <formula>AND(SUM($P15:$T15)&gt;0,NOT(ISBLANK(K15)))</formula>
    </cfRule>
    <cfRule type="expression" dxfId="361" priority="24" stopIfTrue="1">
      <formula>SUM($P15:$T15)&gt;0</formula>
    </cfRule>
  </conditionalFormatting>
  <conditionalFormatting sqref="L15">
    <cfRule type="expression" dxfId="360" priority="25" stopIfTrue="1">
      <formula>AND(NOT(ISBLANK($C20)),ISBLANK(L15))</formula>
    </cfRule>
  </conditionalFormatting>
  <conditionalFormatting sqref="N15">
    <cfRule type="expression" dxfId="359" priority="22" stopIfTrue="1">
      <formula>AND(NOT(ISBLANK($C20)),ISBLANK(N15))</formula>
    </cfRule>
  </conditionalFormatting>
  <conditionalFormatting sqref="J18:K18">
    <cfRule type="expression" priority="15" stopIfTrue="1">
      <formula>AND(SUM($P18:$T18)&gt;0,NOT(ISBLANK(J18)))</formula>
    </cfRule>
    <cfRule type="expression" dxfId="358" priority="16" stopIfTrue="1">
      <formula>SUM($P18:$T18)&gt;0</formula>
    </cfRule>
  </conditionalFormatting>
  <conditionalFormatting sqref="C18">
    <cfRule type="expression" dxfId="357" priority="17" stopIfTrue="1">
      <formula>ISBLANK(C18)</formula>
    </cfRule>
  </conditionalFormatting>
  <conditionalFormatting sqref="L18:N18">
    <cfRule type="expression" dxfId="356" priority="18" stopIfTrue="1">
      <formula>AND(NOT(ISBLANK($C18)),ISBLANK(L18))</formula>
    </cfRule>
  </conditionalFormatting>
  <conditionalFormatting sqref="B18">
    <cfRule type="expression" dxfId="355" priority="19" stopIfTrue="1">
      <formula>AND(NOT(ISBLANK(C18)),ISBLANK(B18))</formula>
    </cfRule>
  </conditionalFormatting>
  <conditionalFormatting sqref="A18">
    <cfRule type="expression" dxfId="354" priority="20" stopIfTrue="1">
      <formula>AND(NOT(ISBLANK(C18)),ISBLANK(A18))</formula>
    </cfRule>
  </conditionalFormatting>
  <conditionalFormatting sqref="E18">
    <cfRule type="expression" dxfId="353" priority="21" stopIfTrue="1">
      <formula>AND(NOT(ISBLANK(C18)),ISBLANK(E18),B18="S")</formula>
    </cfRule>
  </conditionalFormatting>
  <conditionalFormatting sqref="J16:J17">
    <cfRule type="expression" priority="8" stopIfTrue="1">
      <formula>AND(SUM($P16:$T16)&gt;0,NOT(ISBLANK(J16)))</formula>
    </cfRule>
    <cfRule type="expression" dxfId="352" priority="9" stopIfTrue="1">
      <formula>SUM($P16:$T16)&gt;0</formula>
    </cfRule>
  </conditionalFormatting>
  <conditionalFormatting sqref="C16:C17">
    <cfRule type="expression" dxfId="351" priority="10" stopIfTrue="1">
      <formula>ISBLANK(C16)</formula>
    </cfRule>
  </conditionalFormatting>
  <conditionalFormatting sqref="M16:M17">
    <cfRule type="expression" dxfId="350" priority="11" stopIfTrue="1">
      <formula>AND(NOT(ISBLANK($C16)),ISBLANK(M16))</formula>
    </cfRule>
  </conditionalFormatting>
  <conditionalFormatting sqref="B16:B17">
    <cfRule type="expression" dxfId="349" priority="12" stopIfTrue="1">
      <formula>AND(NOT(ISBLANK(C16)),ISBLANK(B16))</formula>
    </cfRule>
  </conditionalFormatting>
  <conditionalFormatting sqref="A16:A17">
    <cfRule type="expression" dxfId="348" priority="13" stopIfTrue="1">
      <formula>AND(NOT(ISBLANK(C16)),ISBLANK(A16))</formula>
    </cfRule>
  </conditionalFormatting>
  <conditionalFormatting sqref="E16:E17">
    <cfRule type="expression" dxfId="347" priority="14" stopIfTrue="1">
      <formula>AND(NOT(ISBLANK(C16)),ISBLANK(E16),B16="S")</formula>
    </cfRule>
  </conditionalFormatting>
  <conditionalFormatting sqref="K16:K17">
    <cfRule type="expression" priority="5" stopIfTrue="1">
      <formula>AND(SUM($P16:$T16)&gt;0,NOT(ISBLANK(K16)))</formula>
    </cfRule>
    <cfRule type="expression" dxfId="346" priority="6" stopIfTrue="1">
      <formula>SUM($P16:$T16)&gt;0</formula>
    </cfRule>
  </conditionalFormatting>
  <conditionalFormatting sqref="L16:L17">
    <cfRule type="expression" dxfId="345" priority="7" stopIfTrue="1">
      <formula>AND(NOT(ISBLANK($C21)),ISBLANK(L16))</formula>
    </cfRule>
  </conditionalFormatting>
  <conditionalFormatting sqref="N16:N17">
    <cfRule type="expression" dxfId="344" priority="4" stopIfTrue="1">
      <formula>AND(NOT(ISBLANK($C21)),ISBLANK(N16))</formula>
    </cfRule>
  </conditionalFormatting>
  <conditionalFormatting sqref="J13:K13">
    <cfRule type="expression" priority="1" stopIfTrue="1">
      <formula>AND(SUM($P13:$T13)&gt;0,NOT(ISBLANK(J13)))</formula>
    </cfRule>
    <cfRule type="expression" dxfId="343" priority="2" stopIfTrue="1">
      <formula>SUM($P13:$T13)&gt;0</formula>
    </cfRule>
  </conditionalFormatting>
  <conditionalFormatting sqref="L13:N13">
    <cfRule type="expression" dxfId="342" priority="3" stopIfTrue="1">
      <formula>AND(NOT(ISBLANK($C13)),ISBLANK(L13))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K23" sqref="K23"/>
    </sheetView>
  </sheetViews>
  <sheetFormatPr defaultRowHeight="12.75" outlineLevelCol="1" x14ac:dyDescent="0.2"/>
  <cols>
    <col min="1" max="1" width="11.85546875" style="55" bestFit="1" customWidth="1"/>
    <col min="2" max="2" width="10.42578125" style="55" customWidth="1"/>
    <col min="3" max="6" width="15.7109375" style="55" customWidth="1"/>
    <col min="7" max="7" width="8.42578125" style="55" customWidth="1"/>
    <col min="8" max="8" width="9" style="55" customWidth="1"/>
    <col min="9" max="9" width="11.7109375" style="55" bestFit="1" customWidth="1"/>
    <col min="10" max="10" width="3" style="55" customWidth="1"/>
    <col min="11" max="11" width="29.7109375" style="55" customWidth="1"/>
    <col min="12" max="12" width="50.7109375" style="55" customWidth="1"/>
    <col min="13" max="14" width="27.42578125" style="55" customWidth="1"/>
    <col min="15" max="15" width="9.140625" style="55"/>
    <col min="16" max="19" width="0" style="55" hidden="1" customWidth="1" outlineLevel="1"/>
    <col min="20" max="20" width="9.140625" style="55" collapsed="1"/>
    <col min="21" max="16384" width="9.140625" style="55"/>
  </cols>
  <sheetData>
    <row r="1" spans="1:26" ht="14.25" x14ac:dyDescent="0.2">
      <c r="A1" s="51" t="s">
        <v>0</v>
      </c>
      <c r="B1" s="169" t="s">
        <v>64</v>
      </c>
      <c r="C1" s="170"/>
      <c r="D1" s="170"/>
      <c r="E1" s="171"/>
      <c r="F1" s="52"/>
      <c r="G1" s="52"/>
      <c r="H1" s="52"/>
      <c r="I1" s="52"/>
      <c r="J1" s="52"/>
      <c r="K1" s="52"/>
      <c r="L1" s="53"/>
      <c r="M1" s="53"/>
      <c r="N1" s="54"/>
    </row>
    <row r="2" spans="1:26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26" ht="14.25" x14ac:dyDescent="0.2">
      <c r="A3" s="59" t="s">
        <v>2</v>
      </c>
      <c r="B3" s="169" t="s">
        <v>70</v>
      </c>
      <c r="C3" s="170"/>
      <c r="D3" s="170"/>
      <c r="E3" s="171"/>
      <c r="F3" s="60"/>
      <c r="G3" s="60"/>
      <c r="H3" s="60"/>
      <c r="I3" s="60"/>
      <c r="J3" s="60"/>
      <c r="K3" s="60"/>
      <c r="L3" s="57"/>
      <c r="M3" s="57"/>
      <c r="N3" s="58"/>
    </row>
    <row r="4" spans="1:26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26" ht="25.5" x14ac:dyDescent="0.2">
      <c r="A5" s="61" t="s">
        <v>3</v>
      </c>
      <c r="B5" s="62" t="s">
        <v>4</v>
      </c>
      <c r="C5" s="63">
        <v>43292</v>
      </c>
      <c r="D5" s="62" t="s">
        <v>5</v>
      </c>
      <c r="E5" s="63">
        <v>43322</v>
      </c>
      <c r="F5" s="64"/>
      <c r="G5" s="65"/>
      <c r="H5" s="66"/>
      <c r="I5" s="66"/>
      <c r="J5" s="66"/>
      <c r="K5" s="66"/>
      <c r="L5" s="57"/>
      <c r="M5" s="57"/>
      <c r="N5" s="58"/>
    </row>
    <row r="6" spans="1:26" x14ac:dyDescent="0.2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1:26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1:26" x14ac:dyDescent="0.2">
      <c r="A8" s="69" t="s">
        <v>6</v>
      </c>
      <c r="B8" s="68" t="s">
        <v>7</v>
      </c>
      <c r="C8" s="68" t="s">
        <v>8</v>
      </c>
      <c r="D8" s="68" t="s">
        <v>7</v>
      </c>
      <c r="E8" s="68" t="s">
        <v>9</v>
      </c>
      <c r="F8" s="68" t="s">
        <v>10</v>
      </c>
      <c r="G8" s="167" t="s">
        <v>11</v>
      </c>
      <c r="H8" s="172"/>
      <c r="I8" s="172"/>
      <c r="J8" s="168"/>
      <c r="K8" s="69" t="s">
        <v>12</v>
      </c>
      <c r="L8" s="68" t="s">
        <v>13</v>
      </c>
      <c r="M8" s="70" t="s">
        <v>14</v>
      </c>
      <c r="N8" s="70" t="s">
        <v>15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x14ac:dyDescent="0.2">
      <c r="A9" s="72" t="s">
        <v>16</v>
      </c>
      <c r="B9" s="73" t="s">
        <v>17</v>
      </c>
      <c r="C9" s="73" t="s">
        <v>18</v>
      </c>
      <c r="D9" s="73" t="s">
        <v>18</v>
      </c>
      <c r="E9" s="73" t="s">
        <v>19</v>
      </c>
      <c r="F9" s="73" t="s">
        <v>18</v>
      </c>
      <c r="G9" s="173"/>
      <c r="H9" s="174"/>
      <c r="I9" s="174"/>
      <c r="J9" s="175"/>
      <c r="K9" s="72" t="s">
        <v>20</v>
      </c>
      <c r="L9" s="73" t="s">
        <v>21</v>
      </c>
      <c r="M9" s="74"/>
      <c r="N9" s="75" t="s">
        <v>22</v>
      </c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x14ac:dyDescent="0.2">
      <c r="A10" s="76" t="s">
        <v>23</v>
      </c>
      <c r="B10" s="77" t="s">
        <v>24</v>
      </c>
      <c r="C10" s="77" t="s">
        <v>25</v>
      </c>
      <c r="D10" s="77" t="s">
        <v>25</v>
      </c>
      <c r="E10" s="77" t="s">
        <v>25</v>
      </c>
      <c r="F10" s="77" t="s">
        <v>25</v>
      </c>
      <c r="G10" s="78" t="s">
        <v>26</v>
      </c>
      <c r="H10" s="78" t="s">
        <v>27</v>
      </c>
      <c r="I10" s="78" t="s">
        <v>28</v>
      </c>
      <c r="J10" s="78"/>
      <c r="K10" s="79" t="s">
        <v>29</v>
      </c>
      <c r="L10" s="80"/>
      <c r="M10" s="81"/>
      <c r="N10" s="82"/>
    </row>
    <row r="11" spans="1:26" x14ac:dyDescent="0.2">
      <c r="A11" s="83"/>
      <c r="B11" s="77"/>
      <c r="C11" s="77"/>
      <c r="D11" s="77"/>
      <c r="E11" s="77"/>
      <c r="F11" s="77"/>
      <c r="G11" s="78"/>
      <c r="H11" s="78"/>
      <c r="I11" s="78"/>
      <c r="J11" s="78"/>
      <c r="K11" s="78"/>
      <c r="L11" s="80"/>
      <c r="M11" s="81"/>
      <c r="N11" s="81"/>
    </row>
    <row r="12" spans="1:26" ht="15.75" x14ac:dyDescent="0.25">
      <c r="A12" s="84">
        <v>43292</v>
      </c>
      <c r="B12" s="85" t="s">
        <v>31</v>
      </c>
      <c r="C12" s="86">
        <v>115.97</v>
      </c>
      <c r="D12" s="86">
        <v>19.309999999999999</v>
      </c>
      <c r="E12" s="86"/>
      <c r="F12" s="88">
        <v>96.66</v>
      </c>
      <c r="G12" s="89">
        <v>690</v>
      </c>
      <c r="H12" s="89">
        <v>4001</v>
      </c>
      <c r="I12" s="89"/>
      <c r="J12" s="90" t="s">
        <v>31</v>
      </c>
      <c r="K12" s="90" t="s">
        <v>66</v>
      </c>
      <c r="L12" s="91" t="s">
        <v>67</v>
      </c>
      <c r="M12" s="91" t="s">
        <v>68</v>
      </c>
      <c r="N12" s="91" t="s">
        <v>69</v>
      </c>
      <c r="P12" s="55" t="b">
        <f t="shared" ref="P12:P31" si="0">OR(G12&lt;100,LEN(G12)=2)</f>
        <v>0</v>
      </c>
      <c r="Q12" s="55" t="b">
        <f t="shared" ref="Q12:Q31" si="1">OR(H12&lt;1000,LEN(H12)=3)</f>
        <v>0</v>
      </c>
      <c r="R12" s="55" t="b">
        <f t="shared" ref="R12:R31" si="2">IF(I12&lt;1000,TRUE)</f>
        <v>1</v>
      </c>
      <c r="S12" s="55" t="e">
        <f>OR(#REF!&lt;100000,LEN(#REF!)=5)</f>
        <v>#REF!</v>
      </c>
    </row>
    <row r="13" spans="1:26" ht="15.75" x14ac:dyDescent="0.25">
      <c r="A13" s="84"/>
      <c r="B13" s="92"/>
      <c r="C13" s="86"/>
      <c r="D13" s="87"/>
      <c r="E13" s="86"/>
      <c r="F13" s="88"/>
      <c r="G13" s="89"/>
      <c r="H13" s="89"/>
      <c r="I13" s="89"/>
      <c r="J13" s="90"/>
      <c r="K13" s="90"/>
      <c r="L13" s="91"/>
      <c r="M13" s="91"/>
      <c r="N13" s="91"/>
      <c r="P13" s="55" t="b">
        <f t="shared" si="0"/>
        <v>1</v>
      </c>
      <c r="Q13" s="55" t="b">
        <f t="shared" si="1"/>
        <v>1</v>
      </c>
      <c r="R13" s="55" t="b">
        <f t="shared" si="2"/>
        <v>1</v>
      </c>
      <c r="S13" s="55" t="e">
        <f>OR(#REF!&lt;100000,LEN(#REF!)=5)</f>
        <v>#REF!</v>
      </c>
    </row>
    <row r="14" spans="1:26" ht="15.75" x14ac:dyDescent="0.25">
      <c r="A14" s="84"/>
      <c r="B14" s="92"/>
      <c r="C14" s="86"/>
      <c r="D14" s="87"/>
      <c r="E14" s="86"/>
      <c r="F14" s="88"/>
      <c r="G14" s="89"/>
      <c r="H14" s="89"/>
      <c r="I14" s="89"/>
      <c r="J14" s="90"/>
      <c r="K14" s="90"/>
      <c r="L14" s="91"/>
      <c r="M14" s="91"/>
      <c r="N14" s="91"/>
      <c r="P14" s="55" t="b">
        <f t="shared" si="0"/>
        <v>1</v>
      </c>
      <c r="Q14" s="55" t="b">
        <f t="shared" si="1"/>
        <v>1</v>
      </c>
      <c r="R14" s="55" t="b">
        <f t="shared" si="2"/>
        <v>1</v>
      </c>
      <c r="S14" s="55" t="e">
        <f>OR(#REF!&lt;100000,LEN(#REF!)=5)</f>
        <v>#REF!</v>
      </c>
    </row>
    <row r="15" spans="1:26" ht="15.75" x14ac:dyDescent="0.25">
      <c r="A15" s="84"/>
      <c r="B15" s="85"/>
      <c r="C15" s="86"/>
      <c r="D15" s="87"/>
      <c r="E15" s="86"/>
      <c r="F15" s="88"/>
      <c r="G15" s="89"/>
      <c r="H15" s="89"/>
      <c r="I15" s="96"/>
      <c r="J15" s="90"/>
      <c r="K15" s="90"/>
      <c r="L15" s="91"/>
      <c r="M15" s="91"/>
      <c r="N15" s="91"/>
      <c r="P15" s="55" t="b">
        <f t="shared" si="0"/>
        <v>1</v>
      </c>
      <c r="Q15" s="55" t="b">
        <f t="shared" si="1"/>
        <v>1</v>
      </c>
      <c r="R15" s="55" t="b">
        <f t="shared" si="2"/>
        <v>1</v>
      </c>
      <c r="S15" s="55" t="e">
        <f>OR(#REF!&lt;100000,LEN(#REF!)=5)</f>
        <v>#REF!</v>
      </c>
    </row>
    <row r="16" spans="1:26" ht="15.75" x14ac:dyDescent="0.25">
      <c r="A16" s="84"/>
      <c r="B16" s="85"/>
      <c r="C16" s="86"/>
      <c r="D16" s="87"/>
      <c r="E16" s="86"/>
      <c r="F16" s="88"/>
      <c r="G16" s="89"/>
      <c r="H16" s="89"/>
      <c r="I16" s="96"/>
      <c r="J16" s="90"/>
      <c r="K16" s="90"/>
      <c r="L16" s="91"/>
      <c r="M16" s="91"/>
      <c r="N16" s="91"/>
      <c r="P16" s="55" t="b">
        <f t="shared" si="0"/>
        <v>1</v>
      </c>
      <c r="Q16" s="55" t="b">
        <f t="shared" si="1"/>
        <v>1</v>
      </c>
      <c r="R16" s="55" t="b">
        <f t="shared" si="2"/>
        <v>1</v>
      </c>
      <c r="S16" s="55" t="e">
        <f>OR(#REF!&lt;100000,LEN(#REF!)=5)</f>
        <v>#REF!</v>
      </c>
    </row>
    <row r="17" spans="1:19" ht="15.75" x14ac:dyDescent="0.25">
      <c r="A17" s="84"/>
      <c r="B17" s="85"/>
      <c r="C17" s="86"/>
      <c r="D17" s="87"/>
      <c r="E17" s="86"/>
      <c r="F17" s="88"/>
      <c r="G17" s="89"/>
      <c r="H17" s="89"/>
      <c r="I17" s="96"/>
      <c r="J17" s="90"/>
      <c r="K17" s="90"/>
      <c r="L17" s="91"/>
      <c r="M17" s="91"/>
      <c r="N17" s="91"/>
      <c r="P17" s="55" t="b">
        <f t="shared" si="0"/>
        <v>1</v>
      </c>
      <c r="Q17" s="55" t="b">
        <f t="shared" si="1"/>
        <v>1</v>
      </c>
      <c r="R17" s="55" t="b">
        <f t="shared" si="2"/>
        <v>1</v>
      </c>
      <c r="S17" s="55" t="e">
        <f>OR(#REF!&lt;100000,LEN(#REF!)=5)</f>
        <v>#REF!</v>
      </c>
    </row>
    <row r="18" spans="1:19" ht="15.75" x14ac:dyDescent="0.25">
      <c r="A18" s="84"/>
      <c r="B18" s="85"/>
      <c r="C18" s="86"/>
      <c r="D18" s="87"/>
      <c r="E18" s="86"/>
      <c r="F18" s="88"/>
      <c r="G18" s="89"/>
      <c r="H18" s="89"/>
      <c r="I18" s="89"/>
      <c r="J18" s="90"/>
      <c r="K18" s="90"/>
      <c r="L18" s="91"/>
      <c r="M18" s="91"/>
      <c r="N18" s="91"/>
      <c r="P18" s="55" t="b">
        <f t="shared" si="0"/>
        <v>1</v>
      </c>
      <c r="Q18" s="55" t="b">
        <f t="shared" si="1"/>
        <v>1</v>
      </c>
      <c r="R18" s="55" t="b">
        <f t="shared" si="2"/>
        <v>1</v>
      </c>
      <c r="S18" s="55" t="e">
        <f>OR(#REF!&lt;100000,LEN(#REF!)=5)</f>
        <v>#REF!</v>
      </c>
    </row>
    <row r="19" spans="1:19" ht="15.75" x14ac:dyDescent="0.25">
      <c r="A19" s="97"/>
      <c r="B19" s="85"/>
      <c r="C19" s="86"/>
      <c r="D19" s="87" t="str">
        <f t="shared" ref="D19:D31" si="3">IF(B19="S",IF(ISBLANK(E19),ROUND(C19*0.2/1.2,2),E19),"")</f>
        <v/>
      </c>
      <c r="E19" s="86"/>
      <c r="F19" s="88"/>
      <c r="G19" s="89"/>
      <c r="H19" s="89"/>
      <c r="I19" s="89"/>
      <c r="J19" s="90"/>
      <c r="K19" s="90"/>
      <c r="L19" s="91"/>
      <c r="M19" s="91"/>
      <c r="N19" s="91"/>
      <c r="P19" s="55" t="b">
        <f t="shared" si="0"/>
        <v>1</v>
      </c>
      <c r="Q19" s="55" t="b">
        <f t="shared" si="1"/>
        <v>1</v>
      </c>
      <c r="R19" s="55" t="b">
        <f t="shared" si="2"/>
        <v>1</v>
      </c>
      <c r="S19" s="55" t="e">
        <f>OR(#REF!&lt;100000,LEN(#REF!)=5)</f>
        <v>#REF!</v>
      </c>
    </row>
    <row r="20" spans="1:19" ht="15.75" x14ac:dyDescent="0.25">
      <c r="A20" s="97"/>
      <c r="B20" s="85"/>
      <c r="C20" s="86"/>
      <c r="D20" s="87" t="str">
        <f t="shared" si="3"/>
        <v/>
      </c>
      <c r="E20" s="86"/>
      <c r="F20" s="88" t="s">
        <v>62</v>
      </c>
      <c r="G20" s="89"/>
      <c r="H20" s="89" t="s">
        <v>62</v>
      </c>
      <c r="I20" s="89" t="s">
        <v>62</v>
      </c>
      <c r="J20" s="90"/>
      <c r="K20" s="90"/>
      <c r="L20" s="91"/>
      <c r="M20" s="91"/>
      <c r="N20" s="91"/>
      <c r="P20" s="55" t="b">
        <f t="shared" si="0"/>
        <v>1</v>
      </c>
      <c r="Q20" s="55" t="b">
        <f t="shared" si="1"/>
        <v>0</v>
      </c>
      <c r="R20" s="55" t="b">
        <f t="shared" si="2"/>
        <v>0</v>
      </c>
      <c r="S20" s="55" t="e">
        <f>OR(#REF!&lt;100000,LEN(#REF!)=5)</f>
        <v>#REF!</v>
      </c>
    </row>
    <row r="21" spans="1:19" ht="15.75" x14ac:dyDescent="0.25">
      <c r="A21" s="97"/>
      <c r="B21" s="85"/>
      <c r="C21" s="86"/>
      <c r="D21" s="87" t="str">
        <f t="shared" si="3"/>
        <v/>
      </c>
      <c r="E21" s="86"/>
      <c r="F21" s="88" t="s">
        <v>62</v>
      </c>
      <c r="G21" s="89" t="s">
        <v>62</v>
      </c>
      <c r="H21" s="89" t="s">
        <v>62</v>
      </c>
      <c r="I21" s="89" t="s">
        <v>62</v>
      </c>
      <c r="J21" s="90"/>
      <c r="K21" s="90"/>
      <c r="L21" s="91"/>
      <c r="M21" s="91"/>
      <c r="N21" s="91"/>
      <c r="P21" s="55" t="b">
        <f t="shared" si="0"/>
        <v>0</v>
      </c>
      <c r="Q21" s="55" t="b">
        <f t="shared" si="1"/>
        <v>0</v>
      </c>
      <c r="R21" s="55" t="b">
        <f t="shared" si="2"/>
        <v>0</v>
      </c>
      <c r="S21" s="55" t="e">
        <f>OR(#REF!&lt;100000,LEN(#REF!)=5)</f>
        <v>#REF!</v>
      </c>
    </row>
    <row r="22" spans="1:19" ht="15.75" x14ac:dyDescent="0.25">
      <c r="A22" s="97"/>
      <c r="B22" s="85"/>
      <c r="C22" s="86"/>
      <c r="D22" s="87" t="str">
        <f t="shared" si="3"/>
        <v/>
      </c>
      <c r="E22" s="86"/>
      <c r="F22" s="88" t="s">
        <v>62</v>
      </c>
      <c r="G22" s="89" t="s">
        <v>62</v>
      </c>
      <c r="H22" s="89" t="s">
        <v>62</v>
      </c>
      <c r="I22" s="89" t="s">
        <v>62</v>
      </c>
      <c r="J22" s="90"/>
      <c r="K22" s="90"/>
      <c r="L22" s="91"/>
      <c r="M22" s="91"/>
      <c r="N22" s="91"/>
      <c r="P22" s="55" t="b">
        <f t="shared" si="0"/>
        <v>0</v>
      </c>
      <c r="Q22" s="55" t="b">
        <f t="shared" si="1"/>
        <v>0</v>
      </c>
      <c r="R22" s="55" t="b">
        <f t="shared" si="2"/>
        <v>0</v>
      </c>
      <c r="S22" s="55" t="e">
        <f>OR(#REF!&lt;100000,LEN(#REF!)=5)</f>
        <v>#REF!</v>
      </c>
    </row>
    <row r="23" spans="1:19" ht="15.75" x14ac:dyDescent="0.25">
      <c r="A23" s="97"/>
      <c r="B23" s="85"/>
      <c r="C23" s="86"/>
      <c r="D23" s="87" t="str">
        <f t="shared" si="3"/>
        <v/>
      </c>
      <c r="E23" s="86"/>
      <c r="F23" s="88" t="s">
        <v>62</v>
      </c>
      <c r="G23" s="89" t="s">
        <v>62</v>
      </c>
      <c r="H23" s="89" t="s">
        <v>62</v>
      </c>
      <c r="I23" s="89" t="s">
        <v>62</v>
      </c>
      <c r="J23" s="90"/>
      <c r="K23" s="90"/>
      <c r="L23" s="91"/>
      <c r="M23" s="91"/>
      <c r="N23" s="91"/>
      <c r="P23" s="55" t="b">
        <f t="shared" si="0"/>
        <v>0</v>
      </c>
      <c r="Q23" s="55" t="b">
        <f t="shared" si="1"/>
        <v>0</v>
      </c>
      <c r="R23" s="55" t="b">
        <f t="shared" si="2"/>
        <v>0</v>
      </c>
      <c r="S23" s="55" t="e">
        <f>OR(#REF!&lt;100000,LEN(#REF!)=5)</f>
        <v>#REF!</v>
      </c>
    </row>
    <row r="24" spans="1:19" ht="15.75" x14ac:dyDescent="0.25">
      <c r="A24" s="97"/>
      <c r="B24" s="85"/>
      <c r="C24" s="86"/>
      <c r="D24" s="87" t="str">
        <f t="shared" si="3"/>
        <v/>
      </c>
      <c r="E24" s="86"/>
      <c r="F24" s="88" t="s">
        <v>62</v>
      </c>
      <c r="G24" s="89" t="s">
        <v>62</v>
      </c>
      <c r="H24" s="89" t="s">
        <v>62</v>
      </c>
      <c r="I24" s="89" t="s">
        <v>62</v>
      </c>
      <c r="J24" s="90"/>
      <c r="K24" s="90"/>
      <c r="L24" s="91"/>
      <c r="M24" s="91"/>
      <c r="N24" s="91"/>
      <c r="P24" s="55" t="b">
        <f t="shared" si="0"/>
        <v>0</v>
      </c>
      <c r="Q24" s="55" t="b">
        <f t="shared" si="1"/>
        <v>0</v>
      </c>
      <c r="R24" s="55" t="b">
        <f t="shared" si="2"/>
        <v>0</v>
      </c>
      <c r="S24" s="55" t="e">
        <f>OR(#REF!&lt;100000,LEN(#REF!)=5)</f>
        <v>#REF!</v>
      </c>
    </row>
    <row r="25" spans="1:19" ht="15.75" x14ac:dyDescent="0.25">
      <c r="A25" s="97"/>
      <c r="B25" s="85"/>
      <c r="C25" s="86"/>
      <c r="D25" s="87" t="str">
        <f t="shared" si="3"/>
        <v/>
      </c>
      <c r="E25" s="86"/>
      <c r="F25" s="88" t="s">
        <v>62</v>
      </c>
      <c r="G25" s="89" t="s">
        <v>62</v>
      </c>
      <c r="H25" s="89" t="s">
        <v>62</v>
      </c>
      <c r="I25" s="89" t="s">
        <v>62</v>
      </c>
      <c r="J25" s="90"/>
      <c r="K25" s="90"/>
      <c r="L25" s="91"/>
      <c r="M25" s="91"/>
      <c r="N25" s="91"/>
      <c r="P25" s="55" t="b">
        <f t="shared" si="0"/>
        <v>0</v>
      </c>
      <c r="Q25" s="55" t="b">
        <f t="shared" si="1"/>
        <v>0</v>
      </c>
      <c r="R25" s="55" t="b">
        <f t="shared" si="2"/>
        <v>0</v>
      </c>
      <c r="S25" s="55" t="e">
        <f>OR(#REF!&lt;100000,LEN(#REF!)=5)</f>
        <v>#REF!</v>
      </c>
    </row>
    <row r="26" spans="1:19" ht="15.75" x14ac:dyDescent="0.25">
      <c r="A26" s="97"/>
      <c r="B26" s="85"/>
      <c r="C26" s="86"/>
      <c r="D26" s="87" t="str">
        <f t="shared" si="3"/>
        <v/>
      </c>
      <c r="E26" s="86"/>
      <c r="F26" s="88" t="s">
        <v>62</v>
      </c>
      <c r="G26" s="89" t="s">
        <v>62</v>
      </c>
      <c r="H26" s="89" t="s">
        <v>62</v>
      </c>
      <c r="I26" s="89" t="s">
        <v>62</v>
      </c>
      <c r="J26" s="90"/>
      <c r="K26" s="90"/>
      <c r="L26" s="91"/>
      <c r="M26" s="91"/>
      <c r="N26" s="91"/>
      <c r="P26" s="55" t="b">
        <f t="shared" si="0"/>
        <v>0</v>
      </c>
      <c r="Q26" s="55" t="b">
        <f t="shared" si="1"/>
        <v>0</v>
      </c>
      <c r="R26" s="55" t="b">
        <f t="shared" si="2"/>
        <v>0</v>
      </c>
      <c r="S26" s="55" t="e">
        <f>OR(#REF!&lt;100000,LEN(#REF!)=5)</f>
        <v>#REF!</v>
      </c>
    </row>
    <row r="27" spans="1:19" ht="15.75" x14ac:dyDescent="0.25">
      <c r="A27" s="97"/>
      <c r="B27" s="85"/>
      <c r="C27" s="86"/>
      <c r="D27" s="87" t="str">
        <f t="shared" si="3"/>
        <v/>
      </c>
      <c r="E27" s="86"/>
      <c r="F27" s="88" t="s">
        <v>62</v>
      </c>
      <c r="G27" s="89" t="s">
        <v>62</v>
      </c>
      <c r="H27" s="89" t="s">
        <v>62</v>
      </c>
      <c r="I27" s="89" t="s">
        <v>62</v>
      </c>
      <c r="J27" s="90"/>
      <c r="K27" s="90"/>
      <c r="L27" s="91"/>
      <c r="M27" s="91"/>
      <c r="N27" s="91"/>
      <c r="P27" s="55" t="b">
        <f t="shared" si="0"/>
        <v>0</v>
      </c>
      <c r="Q27" s="55" t="b">
        <f t="shared" si="1"/>
        <v>0</v>
      </c>
      <c r="R27" s="55" t="b">
        <f t="shared" si="2"/>
        <v>0</v>
      </c>
      <c r="S27" s="55" t="e">
        <f>OR(#REF!&lt;100000,LEN(#REF!)=5)</f>
        <v>#REF!</v>
      </c>
    </row>
    <row r="28" spans="1:19" ht="15.75" x14ac:dyDescent="0.25">
      <c r="A28" s="97"/>
      <c r="B28" s="85"/>
      <c r="C28" s="86"/>
      <c r="D28" s="87" t="str">
        <f t="shared" si="3"/>
        <v/>
      </c>
      <c r="E28" s="86"/>
      <c r="F28" s="88" t="s">
        <v>62</v>
      </c>
      <c r="G28" s="89" t="s">
        <v>62</v>
      </c>
      <c r="H28" s="89" t="s">
        <v>62</v>
      </c>
      <c r="I28" s="89" t="s">
        <v>62</v>
      </c>
      <c r="J28" s="90"/>
      <c r="K28" s="90"/>
      <c r="L28" s="91"/>
      <c r="M28" s="91"/>
      <c r="N28" s="91"/>
      <c r="P28" s="55" t="b">
        <f t="shared" si="0"/>
        <v>0</v>
      </c>
      <c r="Q28" s="55" t="b">
        <f t="shared" si="1"/>
        <v>0</v>
      </c>
      <c r="R28" s="55" t="b">
        <f t="shared" si="2"/>
        <v>0</v>
      </c>
      <c r="S28" s="55" t="e">
        <f>OR(#REF!&lt;100000,LEN(#REF!)=5)</f>
        <v>#REF!</v>
      </c>
    </row>
    <row r="29" spans="1:19" ht="15.75" x14ac:dyDescent="0.25">
      <c r="A29" s="97"/>
      <c r="B29" s="85"/>
      <c r="C29" s="86"/>
      <c r="D29" s="87" t="str">
        <f t="shared" si="3"/>
        <v/>
      </c>
      <c r="E29" s="86"/>
      <c r="F29" s="88" t="s">
        <v>62</v>
      </c>
      <c r="G29" s="89" t="s">
        <v>62</v>
      </c>
      <c r="H29" s="89" t="s">
        <v>62</v>
      </c>
      <c r="I29" s="89" t="s">
        <v>62</v>
      </c>
      <c r="J29" s="90"/>
      <c r="K29" s="90"/>
      <c r="L29" s="91"/>
      <c r="M29" s="91"/>
      <c r="N29" s="91"/>
      <c r="P29" s="55" t="b">
        <f t="shared" si="0"/>
        <v>0</v>
      </c>
      <c r="Q29" s="55" t="b">
        <f t="shared" si="1"/>
        <v>0</v>
      </c>
      <c r="R29" s="55" t="b">
        <f t="shared" si="2"/>
        <v>0</v>
      </c>
      <c r="S29" s="55" t="e">
        <f>OR(#REF!&lt;100000,LEN(#REF!)=5)</f>
        <v>#REF!</v>
      </c>
    </row>
    <row r="30" spans="1:19" ht="15.75" x14ac:dyDescent="0.25">
      <c r="A30" s="97"/>
      <c r="B30" s="85"/>
      <c r="C30" s="86"/>
      <c r="D30" s="87" t="str">
        <f t="shared" si="3"/>
        <v/>
      </c>
      <c r="E30" s="86"/>
      <c r="F30" s="88" t="s">
        <v>62</v>
      </c>
      <c r="G30" s="89" t="s">
        <v>62</v>
      </c>
      <c r="H30" s="89" t="s">
        <v>62</v>
      </c>
      <c r="I30" s="89" t="s">
        <v>62</v>
      </c>
      <c r="J30" s="90"/>
      <c r="K30" s="90"/>
      <c r="L30" s="91"/>
      <c r="M30" s="91"/>
      <c r="N30" s="91"/>
      <c r="P30" s="55" t="b">
        <f t="shared" si="0"/>
        <v>0</v>
      </c>
      <c r="Q30" s="55" t="b">
        <f t="shared" si="1"/>
        <v>0</v>
      </c>
      <c r="R30" s="55" t="b">
        <f t="shared" si="2"/>
        <v>0</v>
      </c>
      <c r="S30" s="55" t="e">
        <f>OR(#REF!&lt;100000,LEN(#REF!)=5)</f>
        <v>#REF!</v>
      </c>
    </row>
    <row r="31" spans="1:19" ht="16.5" thickBot="1" x14ac:dyDescent="0.3">
      <c r="A31" s="97"/>
      <c r="B31" s="85"/>
      <c r="C31" s="86"/>
      <c r="D31" s="98" t="str">
        <f t="shared" si="3"/>
        <v/>
      </c>
      <c r="E31" s="86"/>
      <c r="F31" s="88" t="s">
        <v>62</v>
      </c>
      <c r="G31" s="89" t="s">
        <v>62</v>
      </c>
      <c r="H31" s="89" t="s">
        <v>62</v>
      </c>
      <c r="I31" s="89" t="s">
        <v>62</v>
      </c>
      <c r="J31" s="90"/>
      <c r="K31" s="90"/>
      <c r="L31" s="91"/>
      <c r="M31" s="91"/>
      <c r="N31" s="91"/>
      <c r="P31" s="55" t="b">
        <f t="shared" si="0"/>
        <v>0</v>
      </c>
      <c r="Q31" s="55" t="b">
        <f t="shared" si="1"/>
        <v>0</v>
      </c>
      <c r="R31" s="55" t="b">
        <f t="shared" si="2"/>
        <v>0</v>
      </c>
      <c r="S31" s="55" t="e">
        <f>OR(#REF!&lt;100000,LEN(#REF!)=5)</f>
        <v>#REF!</v>
      </c>
    </row>
    <row r="32" spans="1:19" ht="13.5" thickBot="1" x14ac:dyDescent="0.25">
      <c r="A32" s="176" t="s">
        <v>49</v>
      </c>
      <c r="B32" s="177"/>
      <c r="C32" s="99">
        <f>SUM(C12:C31)</f>
        <v>115.97</v>
      </c>
      <c r="D32" s="99">
        <f>SUM(D12:D31)</f>
        <v>19.309999999999999</v>
      </c>
      <c r="E32" s="99"/>
      <c r="F32" s="99">
        <f>SUM(F12:F31)</f>
        <v>96.66</v>
      </c>
      <c r="G32" s="100"/>
      <c r="H32" s="100"/>
      <c r="I32" s="100"/>
      <c r="J32" s="101"/>
      <c r="K32" s="101"/>
      <c r="L32" s="102"/>
      <c r="M32" s="103"/>
      <c r="N32" s="104"/>
    </row>
    <row r="34" spans="2:3" x14ac:dyDescent="0.2">
      <c r="B34" s="167" t="s">
        <v>50</v>
      </c>
      <c r="C34" s="168"/>
    </row>
    <row r="35" spans="2:3" x14ac:dyDescent="0.2">
      <c r="B35" s="105" t="s">
        <v>51</v>
      </c>
      <c r="C35" s="106" t="s">
        <v>52</v>
      </c>
    </row>
    <row r="36" spans="2:3" x14ac:dyDescent="0.2">
      <c r="B36" s="105" t="s">
        <v>30</v>
      </c>
      <c r="C36" s="106" t="s">
        <v>53</v>
      </c>
    </row>
    <row r="37" spans="2:3" x14ac:dyDescent="0.2">
      <c r="B37" s="105" t="s">
        <v>31</v>
      </c>
      <c r="C37" s="106" t="s">
        <v>54</v>
      </c>
    </row>
    <row r="38" spans="2:3" x14ac:dyDescent="0.2">
      <c r="B38" s="81" t="s">
        <v>55</v>
      </c>
      <c r="C38" s="107" t="s">
        <v>56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5 J19:K31 J12:K14">
    <cfRule type="expression" priority="34" stopIfTrue="1">
      <formula>AND(SUM($P12:$T12)&gt;0,NOT(ISBLANK(J12)))</formula>
    </cfRule>
    <cfRule type="expression" dxfId="341" priority="35" stopIfTrue="1">
      <formula>SUM($P12:$T12)&gt;0</formula>
    </cfRule>
  </conditionalFormatting>
  <conditionalFormatting sqref="E5 C12:C15 C5 B1:E1 B3:E3 C19:C31">
    <cfRule type="expression" dxfId="340" priority="36" stopIfTrue="1">
      <formula>ISBLANK(B1)</formula>
    </cfRule>
  </conditionalFormatting>
  <conditionalFormatting sqref="L12:N12 L19:N31 M15">
    <cfRule type="expression" dxfId="339" priority="37" stopIfTrue="1">
      <formula>AND(NOT(ISBLANK($C12)),ISBLANK(L12))</formula>
    </cfRule>
  </conditionalFormatting>
  <conditionalFormatting sqref="B12:B15 B19:B31">
    <cfRule type="expression" dxfId="338" priority="38" stopIfTrue="1">
      <formula>AND(NOT(ISBLANK(C12)),ISBLANK(B12))</formula>
    </cfRule>
  </conditionalFormatting>
  <conditionalFormatting sqref="A12:A15 A19:A31">
    <cfRule type="expression" dxfId="337" priority="39" stopIfTrue="1">
      <formula>AND(NOT(ISBLANK(C12)),ISBLANK(A12))</formula>
    </cfRule>
  </conditionalFormatting>
  <conditionalFormatting sqref="E12:E15 E19:E31">
    <cfRule type="expression" dxfId="336" priority="40" stopIfTrue="1">
      <formula>AND(NOT(ISBLANK(C12)),ISBLANK(E12),B12="S")</formula>
    </cfRule>
  </conditionalFormatting>
  <conditionalFormatting sqref="L15">
    <cfRule type="expression" dxfId="335" priority="33" stopIfTrue="1">
      <formula>AND(NOT(ISBLANK($C20)),ISBLANK(L15))</formula>
    </cfRule>
  </conditionalFormatting>
  <conditionalFormatting sqref="J18:K18">
    <cfRule type="expression" priority="26" stopIfTrue="1">
      <formula>AND(SUM($P18:$T18)&gt;0,NOT(ISBLANK(J18)))</formula>
    </cfRule>
    <cfRule type="expression" dxfId="334" priority="27" stopIfTrue="1">
      <formula>SUM($P18:$T18)&gt;0</formula>
    </cfRule>
  </conditionalFormatting>
  <conditionalFormatting sqref="C18">
    <cfRule type="expression" dxfId="333" priority="28" stopIfTrue="1">
      <formula>ISBLANK(C18)</formula>
    </cfRule>
  </conditionalFormatting>
  <conditionalFormatting sqref="L18:N18">
    <cfRule type="expression" dxfId="332" priority="29" stopIfTrue="1">
      <formula>AND(NOT(ISBLANK($C18)),ISBLANK(L18))</formula>
    </cfRule>
  </conditionalFormatting>
  <conditionalFormatting sqref="B18">
    <cfRule type="expression" dxfId="331" priority="30" stopIfTrue="1">
      <formula>AND(NOT(ISBLANK(C18)),ISBLANK(B18))</formula>
    </cfRule>
  </conditionalFormatting>
  <conditionalFormatting sqref="A18">
    <cfRule type="expression" dxfId="330" priority="31" stopIfTrue="1">
      <formula>AND(NOT(ISBLANK(C18)),ISBLANK(A18))</formula>
    </cfRule>
  </conditionalFormatting>
  <conditionalFormatting sqref="E18">
    <cfRule type="expression" dxfId="329" priority="32" stopIfTrue="1">
      <formula>AND(NOT(ISBLANK(C18)),ISBLANK(E18),B18="S")</formula>
    </cfRule>
  </conditionalFormatting>
  <conditionalFormatting sqref="J16:J17">
    <cfRule type="expression" priority="19" stopIfTrue="1">
      <formula>AND(SUM($P16:$T16)&gt;0,NOT(ISBLANK(J16)))</formula>
    </cfRule>
    <cfRule type="expression" dxfId="328" priority="20" stopIfTrue="1">
      <formula>SUM($P16:$T16)&gt;0</formula>
    </cfRule>
  </conditionalFormatting>
  <conditionalFormatting sqref="C16:C17">
    <cfRule type="expression" dxfId="327" priority="21" stopIfTrue="1">
      <formula>ISBLANK(C16)</formula>
    </cfRule>
  </conditionalFormatting>
  <conditionalFormatting sqref="M16">
    <cfRule type="expression" dxfId="326" priority="22" stopIfTrue="1">
      <formula>AND(NOT(ISBLANK($C16)),ISBLANK(M16))</formula>
    </cfRule>
  </conditionalFormatting>
  <conditionalFormatting sqref="B16:B17">
    <cfRule type="expression" dxfId="325" priority="23" stopIfTrue="1">
      <formula>AND(NOT(ISBLANK(C16)),ISBLANK(B16))</formula>
    </cfRule>
  </conditionalFormatting>
  <conditionalFormatting sqref="A16:A17">
    <cfRule type="expression" dxfId="324" priority="24" stopIfTrue="1">
      <formula>AND(NOT(ISBLANK(C16)),ISBLANK(A16))</formula>
    </cfRule>
  </conditionalFormatting>
  <conditionalFormatting sqref="E16:E17">
    <cfRule type="expression" dxfId="323" priority="25" stopIfTrue="1">
      <formula>AND(NOT(ISBLANK(C16)),ISBLANK(E16),B16="S")</formula>
    </cfRule>
  </conditionalFormatting>
  <conditionalFormatting sqref="L16:L17">
    <cfRule type="expression" dxfId="322" priority="18" stopIfTrue="1">
      <formula>AND(NOT(ISBLANK($C21)),ISBLANK(L16))</formula>
    </cfRule>
  </conditionalFormatting>
  <conditionalFormatting sqref="K15">
    <cfRule type="expression" priority="16" stopIfTrue="1">
      <formula>AND(SUM($P15:$T15)&gt;0,NOT(ISBLANK(K15)))</formula>
    </cfRule>
    <cfRule type="expression" dxfId="321" priority="17" stopIfTrue="1">
      <formula>SUM($P15:$T15)&gt;0</formula>
    </cfRule>
  </conditionalFormatting>
  <conditionalFormatting sqref="N15">
    <cfRule type="expression" dxfId="320" priority="15" stopIfTrue="1">
      <formula>AND(NOT(ISBLANK($C15)),ISBLANK(N15))</formula>
    </cfRule>
  </conditionalFormatting>
  <conditionalFormatting sqref="K16">
    <cfRule type="expression" priority="13" stopIfTrue="1">
      <formula>AND(SUM($P16:$T16)&gt;0,NOT(ISBLANK(K16)))</formula>
    </cfRule>
    <cfRule type="expression" dxfId="319" priority="14" stopIfTrue="1">
      <formula>SUM($P16:$T16)&gt;0</formula>
    </cfRule>
  </conditionalFormatting>
  <conditionalFormatting sqref="N16">
    <cfRule type="expression" dxfId="318" priority="12" stopIfTrue="1">
      <formula>AND(NOT(ISBLANK($C16)),ISBLANK(N16))</formula>
    </cfRule>
  </conditionalFormatting>
  <conditionalFormatting sqref="K17">
    <cfRule type="expression" priority="10" stopIfTrue="1">
      <formula>AND(SUM($P17:$T17)&gt;0,NOT(ISBLANK(K17)))</formula>
    </cfRule>
    <cfRule type="expression" dxfId="317" priority="11" stopIfTrue="1">
      <formula>SUM($P17:$T17)&gt;0</formula>
    </cfRule>
  </conditionalFormatting>
  <conditionalFormatting sqref="M17">
    <cfRule type="expression" dxfId="316" priority="9" stopIfTrue="1">
      <formula>AND(NOT(ISBLANK($C17)),ISBLANK(M17))</formula>
    </cfRule>
  </conditionalFormatting>
  <conditionalFormatting sqref="N17">
    <cfRule type="expression" dxfId="315" priority="8" stopIfTrue="1">
      <formula>AND(NOT(ISBLANK($C17)),ISBLANK(N17))</formula>
    </cfRule>
  </conditionalFormatting>
  <conditionalFormatting sqref="L13">
    <cfRule type="expression" dxfId="314" priority="7" stopIfTrue="1">
      <formula>AND(NOT(ISBLANK($C13)),ISBLANK(L13))</formula>
    </cfRule>
  </conditionalFormatting>
  <conditionalFormatting sqref="M13">
    <cfRule type="expression" dxfId="313" priority="6" stopIfTrue="1">
      <formula>AND(NOT(ISBLANK($C13)),ISBLANK(M13))</formula>
    </cfRule>
  </conditionalFormatting>
  <conditionalFormatting sqref="L14">
    <cfRule type="expression" dxfId="312" priority="5" stopIfTrue="1">
      <formula>AND(NOT(ISBLANK($C14)),ISBLANK(L14))</formula>
    </cfRule>
  </conditionalFormatting>
  <conditionalFormatting sqref="M14">
    <cfRule type="expression" dxfId="311" priority="4" stopIfTrue="1">
      <formula>AND(NOT(ISBLANK($C14)),ISBLANK(M14))</formula>
    </cfRule>
  </conditionalFormatting>
  <conditionalFormatting sqref="N14">
    <cfRule type="expression" dxfId="310" priority="3" stopIfTrue="1">
      <formula>AND(NOT(ISBLANK($C14)),ISBLANK(N14))</formula>
    </cfRule>
  </conditionalFormatting>
  <conditionalFormatting sqref="N13">
    <cfRule type="expression" dxfId="309" priority="2" stopIfTrue="1">
      <formula>AND(NOT(ISBLANK($C13)),ISBLANK(N13))</formula>
    </cfRule>
  </conditionalFormatting>
  <conditionalFormatting sqref="D12">
    <cfRule type="expression" dxfId="308" priority="1" stopIfTrue="1">
      <formula>AND(NOT(ISBLANK(B12)),ISBLANK(D12),A12="S")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F39" sqref="F39"/>
    </sheetView>
  </sheetViews>
  <sheetFormatPr defaultRowHeight="12.75" outlineLevelCol="1" x14ac:dyDescent="0.2"/>
  <cols>
    <col min="1" max="1" width="11.85546875" style="55" bestFit="1" customWidth="1"/>
    <col min="2" max="2" width="10.42578125" style="55" customWidth="1"/>
    <col min="3" max="6" width="15.7109375" style="55" customWidth="1"/>
    <col min="7" max="7" width="8.42578125" style="55" customWidth="1"/>
    <col min="8" max="8" width="9" style="55" customWidth="1"/>
    <col min="9" max="9" width="11.7109375" style="55" bestFit="1" customWidth="1"/>
    <col min="10" max="10" width="3" style="55" customWidth="1"/>
    <col min="11" max="11" width="29.7109375" style="55" customWidth="1"/>
    <col min="12" max="12" width="50.7109375" style="55" customWidth="1"/>
    <col min="13" max="14" width="27.42578125" style="55" customWidth="1"/>
    <col min="15" max="15" width="9.140625" style="55"/>
    <col min="16" max="19" width="0" style="55" hidden="1" customWidth="1" outlineLevel="1"/>
    <col min="20" max="20" width="9.140625" style="55" collapsed="1"/>
    <col min="21" max="16384" width="9.140625" style="55"/>
  </cols>
  <sheetData>
    <row r="1" spans="1:26" ht="14.25" x14ac:dyDescent="0.2">
      <c r="A1" s="51" t="s">
        <v>0</v>
      </c>
      <c r="B1" s="169" t="s">
        <v>64</v>
      </c>
      <c r="C1" s="170"/>
      <c r="D1" s="170"/>
      <c r="E1" s="171"/>
      <c r="F1" s="52"/>
      <c r="G1" s="52"/>
      <c r="H1" s="52"/>
      <c r="I1" s="52"/>
      <c r="J1" s="52"/>
      <c r="K1" s="52"/>
      <c r="L1" s="53"/>
      <c r="M1" s="53"/>
      <c r="N1" s="54"/>
    </row>
    <row r="2" spans="1:26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26" ht="14.25" x14ac:dyDescent="0.2">
      <c r="A3" s="59" t="s">
        <v>2</v>
      </c>
      <c r="B3" s="169" t="s">
        <v>116</v>
      </c>
      <c r="C3" s="170"/>
      <c r="D3" s="170"/>
      <c r="E3" s="171"/>
      <c r="F3" s="60"/>
      <c r="G3" s="60"/>
      <c r="H3" s="60"/>
      <c r="I3" s="60"/>
      <c r="J3" s="60"/>
      <c r="K3" s="60"/>
      <c r="L3" s="57"/>
      <c r="M3" s="57"/>
      <c r="N3" s="58"/>
    </row>
    <row r="4" spans="1:26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26" ht="25.5" x14ac:dyDescent="0.2">
      <c r="A5" s="61" t="s">
        <v>3</v>
      </c>
      <c r="B5" s="62" t="s">
        <v>4</v>
      </c>
      <c r="C5" s="63">
        <v>43292</v>
      </c>
      <c r="D5" s="62" t="s">
        <v>5</v>
      </c>
      <c r="E5" s="63">
        <v>43322</v>
      </c>
      <c r="F5" s="64"/>
      <c r="G5" s="65"/>
      <c r="H5" s="66"/>
      <c r="I5" s="66"/>
      <c r="J5" s="66"/>
      <c r="K5" s="66"/>
      <c r="L5" s="57"/>
      <c r="M5" s="57"/>
      <c r="N5" s="58"/>
    </row>
    <row r="6" spans="1:26" x14ac:dyDescent="0.2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1:26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1:26" x14ac:dyDescent="0.2">
      <c r="A8" s="108" t="s">
        <v>6</v>
      </c>
      <c r="B8" s="68" t="s">
        <v>7</v>
      </c>
      <c r="C8" s="68" t="s">
        <v>8</v>
      </c>
      <c r="D8" s="68" t="s">
        <v>7</v>
      </c>
      <c r="E8" s="68" t="s">
        <v>9</v>
      </c>
      <c r="F8" s="68" t="s">
        <v>10</v>
      </c>
      <c r="G8" s="167" t="s">
        <v>11</v>
      </c>
      <c r="H8" s="172"/>
      <c r="I8" s="172"/>
      <c r="J8" s="168"/>
      <c r="K8" s="108" t="s">
        <v>12</v>
      </c>
      <c r="L8" s="68" t="s">
        <v>13</v>
      </c>
      <c r="M8" s="70" t="s">
        <v>14</v>
      </c>
      <c r="N8" s="70" t="s">
        <v>15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x14ac:dyDescent="0.2">
      <c r="A9" s="72" t="s">
        <v>16</v>
      </c>
      <c r="B9" s="73" t="s">
        <v>17</v>
      </c>
      <c r="C9" s="73" t="s">
        <v>18</v>
      </c>
      <c r="D9" s="73" t="s">
        <v>18</v>
      </c>
      <c r="E9" s="73" t="s">
        <v>19</v>
      </c>
      <c r="F9" s="73" t="s">
        <v>18</v>
      </c>
      <c r="G9" s="173"/>
      <c r="H9" s="174"/>
      <c r="I9" s="174"/>
      <c r="J9" s="175"/>
      <c r="K9" s="72" t="s">
        <v>20</v>
      </c>
      <c r="L9" s="73" t="s">
        <v>21</v>
      </c>
      <c r="M9" s="74"/>
      <c r="N9" s="75" t="s">
        <v>22</v>
      </c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x14ac:dyDescent="0.2">
      <c r="A10" s="76" t="s">
        <v>23</v>
      </c>
      <c r="B10" s="77" t="s">
        <v>24</v>
      </c>
      <c r="C10" s="77" t="s">
        <v>25</v>
      </c>
      <c r="D10" s="77" t="s">
        <v>25</v>
      </c>
      <c r="E10" s="77" t="s">
        <v>25</v>
      </c>
      <c r="F10" s="77" t="s">
        <v>25</v>
      </c>
      <c r="G10" s="78" t="s">
        <v>26</v>
      </c>
      <c r="H10" s="78" t="s">
        <v>27</v>
      </c>
      <c r="I10" s="78" t="s">
        <v>28</v>
      </c>
      <c r="J10" s="78"/>
      <c r="K10" s="79" t="s">
        <v>29</v>
      </c>
      <c r="L10" s="80"/>
      <c r="M10" s="81"/>
      <c r="N10" s="82"/>
    </row>
    <row r="11" spans="1:26" x14ac:dyDescent="0.2">
      <c r="A11" s="83"/>
      <c r="B11" s="77"/>
      <c r="C11" s="77"/>
      <c r="D11" s="77"/>
      <c r="E11" s="77"/>
      <c r="F11" s="77"/>
      <c r="G11" s="78"/>
      <c r="H11" s="78"/>
      <c r="I11" s="78"/>
      <c r="J11" s="78"/>
      <c r="K11" s="78"/>
      <c r="L11" s="80"/>
      <c r="M11" s="81"/>
      <c r="N11" s="81"/>
    </row>
    <row r="12" spans="1:26" ht="15.75" x14ac:dyDescent="0.25">
      <c r="A12" s="84">
        <v>43307</v>
      </c>
      <c r="B12" s="85" t="s">
        <v>55</v>
      </c>
      <c r="C12" s="86">
        <v>53.7</v>
      </c>
      <c r="D12" s="87">
        <v>0</v>
      </c>
      <c r="E12" s="86"/>
      <c r="F12" s="88">
        <f>C12</f>
        <v>53.7</v>
      </c>
      <c r="G12" s="89">
        <v>214</v>
      </c>
      <c r="H12" s="89">
        <v>3023</v>
      </c>
      <c r="I12" s="89" t="s">
        <v>62</v>
      </c>
      <c r="J12" s="90" t="s">
        <v>31</v>
      </c>
      <c r="K12" s="90" t="s">
        <v>71</v>
      </c>
      <c r="L12" s="91" t="s">
        <v>72</v>
      </c>
      <c r="M12" s="91" t="s">
        <v>73</v>
      </c>
      <c r="N12" s="91" t="s">
        <v>77</v>
      </c>
      <c r="P12" s="55" t="b">
        <f t="shared" ref="P12:P31" si="0">OR(G12&lt;100,LEN(G12)=2)</f>
        <v>0</v>
      </c>
      <c r="Q12" s="55" t="b">
        <f t="shared" ref="Q12:Q31" si="1">OR(H12&lt;1000,LEN(H12)=3)</f>
        <v>0</v>
      </c>
      <c r="R12" s="55" t="b">
        <f t="shared" ref="R12:R31" si="2">IF(I12&lt;1000,TRUE)</f>
        <v>0</v>
      </c>
      <c r="S12" s="55" t="e">
        <f>OR(#REF!&lt;100000,LEN(#REF!)=5)</f>
        <v>#REF!</v>
      </c>
    </row>
    <row r="13" spans="1:26" ht="15.75" x14ac:dyDescent="0.25">
      <c r="A13" s="84">
        <v>43341</v>
      </c>
      <c r="B13" s="92" t="s">
        <v>30</v>
      </c>
      <c r="C13" s="86">
        <v>15.48</v>
      </c>
      <c r="D13" s="87">
        <v>0</v>
      </c>
      <c r="E13" s="86"/>
      <c r="F13" s="88">
        <f>C13</f>
        <v>15.48</v>
      </c>
      <c r="G13" s="89">
        <v>212</v>
      </c>
      <c r="H13" s="89">
        <v>4020</v>
      </c>
      <c r="I13" s="89">
        <v>21018</v>
      </c>
      <c r="J13" s="90" t="s">
        <v>31</v>
      </c>
      <c r="K13" s="90" t="s">
        <v>74</v>
      </c>
      <c r="L13" s="91" t="s">
        <v>75</v>
      </c>
      <c r="M13" s="91" t="s">
        <v>76</v>
      </c>
      <c r="N13" s="91" t="s">
        <v>78</v>
      </c>
      <c r="P13" s="55" t="b">
        <f t="shared" si="0"/>
        <v>0</v>
      </c>
      <c r="Q13" s="55" t="b">
        <f t="shared" si="1"/>
        <v>0</v>
      </c>
      <c r="R13" s="55" t="b">
        <f t="shared" si="2"/>
        <v>0</v>
      </c>
      <c r="S13" s="55" t="e">
        <f>OR(#REF!&lt;100000,LEN(#REF!)=5)</f>
        <v>#REF!</v>
      </c>
    </row>
    <row r="14" spans="1:26" ht="15.75" x14ac:dyDescent="0.25">
      <c r="A14" s="97"/>
      <c r="B14" s="92"/>
      <c r="C14" s="86" t="s">
        <v>62</v>
      </c>
      <c r="D14" s="87" t="str">
        <f t="shared" ref="D14:D31" si="3">IF(B14="S",IF(ISBLANK(E14),ROUND(C14*0.2/1.2,2),E14),"")</f>
        <v/>
      </c>
      <c r="E14" s="86"/>
      <c r="F14" s="88" t="s">
        <v>62</v>
      </c>
      <c r="G14" s="89" t="s">
        <v>62</v>
      </c>
      <c r="H14" s="89" t="s">
        <v>62</v>
      </c>
      <c r="I14" s="89" t="s">
        <v>62</v>
      </c>
      <c r="J14" s="90"/>
      <c r="K14" s="90"/>
      <c r="L14" s="91" t="s">
        <v>62</v>
      </c>
      <c r="M14" s="91"/>
      <c r="N14" s="91" t="s">
        <v>62</v>
      </c>
      <c r="P14" s="55" t="b">
        <f t="shared" si="0"/>
        <v>0</v>
      </c>
      <c r="Q14" s="55" t="b">
        <f t="shared" si="1"/>
        <v>0</v>
      </c>
      <c r="R14" s="55" t="b">
        <f t="shared" si="2"/>
        <v>0</v>
      </c>
      <c r="S14" s="55" t="e">
        <f>OR(#REF!&lt;100000,LEN(#REF!)=5)</f>
        <v>#REF!</v>
      </c>
    </row>
    <row r="15" spans="1:26" ht="15.75" x14ac:dyDescent="0.25">
      <c r="A15" s="97"/>
      <c r="B15" s="85"/>
      <c r="C15" s="86" t="s">
        <v>62</v>
      </c>
      <c r="D15" s="87" t="str">
        <f t="shared" si="3"/>
        <v/>
      </c>
      <c r="E15" s="86"/>
      <c r="F15" s="88" t="s">
        <v>62</v>
      </c>
      <c r="G15" s="89" t="s">
        <v>62</v>
      </c>
      <c r="H15" s="89"/>
      <c r="I15" s="89" t="s">
        <v>62</v>
      </c>
      <c r="J15" s="90"/>
      <c r="K15" s="90"/>
      <c r="L15" s="91" t="s">
        <v>62</v>
      </c>
      <c r="M15" s="91"/>
      <c r="N15" s="91" t="s">
        <v>62</v>
      </c>
      <c r="P15" s="55" t="b">
        <f t="shared" si="0"/>
        <v>0</v>
      </c>
      <c r="Q15" s="55" t="b">
        <f t="shared" si="1"/>
        <v>1</v>
      </c>
      <c r="R15" s="55" t="b">
        <f t="shared" si="2"/>
        <v>0</v>
      </c>
      <c r="S15" s="55" t="e">
        <f>OR(#REF!&lt;100000,LEN(#REF!)=5)</f>
        <v>#REF!</v>
      </c>
    </row>
    <row r="16" spans="1:26" ht="15.75" x14ac:dyDescent="0.25">
      <c r="A16" s="97"/>
      <c r="B16" s="85"/>
      <c r="C16" s="86"/>
      <c r="D16" s="87" t="str">
        <f t="shared" si="3"/>
        <v/>
      </c>
      <c r="E16" s="86"/>
      <c r="F16" s="88" t="s">
        <v>62</v>
      </c>
      <c r="G16" s="89" t="s">
        <v>62</v>
      </c>
      <c r="H16" s="89" t="s">
        <v>62</v>
      </c>
      <c r="I16" s="89" t="s">
        <v>62</v>
      </c>
      <c r="J16" s="90"/>
      <c r="K16" s="90"/>
      <c r="L16" s="91" t="s">
        <v>62</v>
      </c>
      <c r="M16" s="91"/>
      <c r="N16" s="91" t="s">
        <v>62</v>
      </c>
      <c r="P16" s="55" t="b">
        <f t="shared" si="0"/>
        <v>0</v>
      </c>
      <c r="Q16" s="55" t="b">
        <f t="shared" si="1"/>
        <v>0</v>
      </c>
      <c r="R16" s="55" t="b">
        <f t="shared" si="2"/>
        <v>0</v>
      </c>
      <c r="S16" s="55" t="e">
        <f>OR(#REF!&lt;100000,LEN(#REF!)=5)</f>
        <v>#REF!</v>
      </c>
    </row>
    <row r="17" spans="1:19" ht="15.75" x14ac:dyDescent="0.25">
      <c r="A17" s="97"/>
      <c r="B17" s="85"/>
      <c r="C17" s="86"/>
      <c r="D17" s="87" t="str">
        <f t="shared" si="3"/>
        <v/>
      </c>
      <c r="E17" s="86"/>
      <c r="F17" s="88" t="s">
        <v>62</v>
      </c>
      <c r="G17" s="89" t="s">
        <v>62</v>
      </c>
      <c r="H17" s="89" t="s">
        <v>62</v>
      </c>
      <c r="I17" s="89" t="s">
        <v>62</v>
      </c>
      <c r="J17" s="90"/>
      <c r="K17" s="90"/>
      <c r="L17" s="91" t="s">
        <v>62</v>
      </c>
      <c r="M17" s="91"/>
      <c r="N17" s="91" t="s">
        <v>62</v>
      </c>
      <c r="P17" s="55" t="b">
        <f t="shared" si="0"/>
        <v>0</v>
      </c>
      <c r="Q17" s="55" t="b">
        <f t="shared" si="1"/>
        <v>0</v>
      </c>
      <c r="R17" s="55" t="b">
        <f t="shared" si="2"/>
        <v>0</v>
      </c>
      <c r="S17" s="55" t="e">
        <f>OR(#REF!&lt;100000,LEN(#REF!)=5)</f>
        <v>#REF!</v>
      </c>
    </row>
    <row r="18" spans="1:19" ht="15.75" x14ac:dyDescent="0.25">
      <c r="A18" s="97"/>
      <c r="B18" s="85"/>
      <c r="C18" s="86"/>
      <c r="D18" s="87" t="str">
        <f t="shared" si="3"/>
        <v/>
      </c>
      <c r="E18" s="86"/>
      <c r="F18" s="88" t="s">
        <v>62</v>
      </c>
      <c r="G18" s="89" t="s">
        <v>62</v>
      </c>
      <c r="H18" s="89" t="s">
        <v>62</v>
      </c>
      <c r="I18" s="89" t="s">
        <v>62</v>
      </c>
      <c r="J18" s="90"/>
      <c r="K18" s="109"/>
      <c r="L18" s="91" t="s">
        <v>62</v>
      </c>
      <c r="M18" s="110"/>
      <c r="N18" s="91" t="s">
        <v>62</v>
      </c>
      <c r="P18" s="55" t="b">
        <f t="shared" si="0"/>
        <v>0</v>
      </c>
      <c r="Q18" s="55" t="b">
        <f t="shared" si="1"/>
        <v>0</v>
      </c>
      <c r="R18" s="55" t="b">
        <f t="shared" si="2"/>
        <v>0</v>
      </c>
      <c r="S18" s="55" t="e">
        <f>OR(#REF!&lt;100000,LEN(#REF!)=5)</f>
        <v>#REF!</v>
      </c>
    </row>
    <row r="19" spans="1:19" ht="15.75" x14ac:dyDescent="0.25">
      <c r="A19" s="97"/>
      <c r="B19" s="85"/>
      <c r="C19" s="86"/>
      <c r="D19" s="87" t="str">
        <f t="shared" si="3"/>
        <v/>
      </c>
      <c r="E19" s="86"/>
      <c r="F19" s="88"/>
      <c r="G19" s="89"/>
      <c r="H19" s="89"/>
      <c r="I19" s="89"/>
      <c r="J19" s="90"/>
      <c r="K19" s="90"/>
      <c r="L19" s="91"/>
      <c r="M19" s="91"/>
      <c r="N19" s="91"/>
      <c r="P19" s="55" t="b">
        <f t="shared" si="0"/>
        <v>1</v>
      </c>
      <c r="Q19" s="55" t="b">
        <f t="shared" si="1"/>
        <v>1</v>
      </c>
      <c r="R19" s="55" t="b">
        <f t="shared" si="2"/>
        <v>1</v>
      </c>
      <c r="S19" s="55" t="e">
        <f>OR(#REF!&lt;100000,LEN(#REF!)=5)</f>
        <v>#REF!</v>
      </c>
    </row>
    <row r="20" spans="1:19" ht="15.75" x14ac:dyDescent="0.25">
      <c r="A20" s="97"/>
      <c r="B20" s="85"/>
      <c r="C20" s="86"/>
      <c r="D20" s="87" t="str">
        <f t="shared" si="3"/>
        <v/>
      </c>
      <c r="E20" s="86"/>
      <c r="F20" s="88" t="s">
        <v>62</v>
      </c>
      <c r="G20" s="89"/>
      <c r="H20" s="89" t="s">
        <v>62</v>
      </c>
      <c r="I20" s="89" t="s">
        <v>62</v>
      </c>
      <c r="J20" s="90"/>
      <c r="K20" s="90"/>
      <c r="L20" s="91"/>
      <c r="M20" s="91"/>
      <c r="N20" s="91"/>
      <c r="P20" s="55" t="b">
        <f t="shared" si="0"/>
        <v>1</v>
      </c>
      <c r="Q20" s="55" t="b">
        <f t="shared" si="1"/>
        <v>0</v>
      </c>
      <c r="R20" s="55" t="b">
        <f t="shared" si="2"/>
        <v>0</v>
      </c>
      <c r="S20" s="55" t="e">
        <f>OR(#REF!&lt;100000,LEN(#REF!)=5)</f>
        <v>#REF!</v>
      </c>
    </row>
    <row r="21" spans="1:19" ht="15.75" x14ac:dyDescent="0.25">
      <c r="A21" s="97"/>
      <c r="B21" s="85"/>
      <c r="C21" s="86"/>
      <c r="D21" s="87" t="str">
        <f t="shared" si="3"/>
        <v/>
      </c>
      <c r="E21" s="86"/>
      <c r="F21" s="88" t="s">
        <v>62</v>
      </c>
      <c r="G21" s="89" t="s">
        <v>62</v>
      </c>
      <c r="H21" s="89" t="s">
        <v>62</v>
      </c>
      <c r="I21" s="89" t="s">
        <v>62</v>
      </c>
      <c r="J21" s="90"/>
      <c r="K21" s="90"/>
      <c r="L21" s="91"/>
      <c r="M21" s="91"/>
      <c r="N21" s="91"/>
      <c r="P21" s="55" t="b">
        <f t="shared" si="0"/>
        <v>0</v>
      </c>
      <c r="Q21" s="55" t="b">
        <f t="shared" si="1"/>
        <v>0</v>
      </c>
      <c r="R21" s="55" t="b">
        <f t="shared" si="2"/>
        <v>0</v>
      </c>
      <c r="S21" s="55" t="e">
        <f>OR(#REF!&lt;100000,LEN(#REF!)=5)</f>
        <v>#REF!</v>
      </c>
    </row>
    <row r="22" spans="1:19" ht="15.75" x14ac:dyDescent="0.25">
      <c r="A22" s="97"/>
      <c r="B22" s="85"/>
      <c r="C22" s="86"/>
      <c r="D22" s="87" t="str">
        <f t="shared" si="3"/>
        <v/>
      </c>
      <c r="E22" s="86"/>
      <c r="F22" s="88" t="s">
        <v>62</v>
      </c>
      <c r="G22" s="89" t="s">
        <v>62</v>
      </c>
      <c r="H22" s="89" t="s">
        <v>62</v>
      </c>
      <c r="I22" s="89" t="s">
        <v>62</v>
      </c>
      <c r="J22" s="90"/>
      <c r="K22" s="90"/>
      <c r="L22" s="91"/>
      <c r="M22" s="91"/>
      <c r="N22" s="91"/>
      <c r="P22" s="55" t="b">
        <f t="shared" si="0"/>
        <v>0</v>
      </c>
      <c r="Q22" s="55" t="b">
        <f t="shared" si="1"/>
        <v>0</v>
      </c>
      <c r="R22" s="55" t="b">
        <f t="shared" si="2"/>
        <v>0</v>
      </c>
      <c r="S22" s="55" t="e">
        <f>OR(#REF!&lt;100000,LEN(#REF!)=5)</f>
        <v>#REF!</v>
      </c>
    </row>
    <row r="23" spans="1:19" ht="15.75" x14ac:dyDescent="0.25">
      <c r="A23" s="97"/>
      <c r="B23" s="85"/>
      <c r="C23" s="86"/>
      <c r="D23" s="87" t="str">
        <f t="shared" si="3"/>
        <v/>
      </c>
      <c r="E23" s="86"/>
      <c r="F23" s="88" t="s">
        <v>62</v>
      </c>
      <c r="G23" s="89" t="s">
        <v>62</v>
      </c>
      <c r="H23" s="89" t="s">
        <v>62</v>
      </c>
      <c r="I23" s="89" t="s">
        <v>62</v>
      </c>
      <c r="J23" s="90"/>
      <c r="K23" s="90"/>
      <c r="L23" s="91"/>
      <c r="M23" s="91"/>
      <c r="N23" s="91"/>
      <c r="P23" s="55" t="b">
        <f t="shared" si="0"/>
        <v>0</v>
      </c>
      <c r="Q23" s="55" t="b">
        <f t="shared" si="1"/>
        <v>0</v>
      </c>
      <c r="R23" s="55" t="b">
        <f t="shared" si="2"/>
        <v>0</v>
      </c>
      <c r="S23" s="55" t="e">
        <f>OR(#REF!&lt;100000,LEN(#REF!)=5)</f>
        <v>#REF!</v>
      </c>
    </row>
    <row r="24" spans="1:19" ht="15.75" x14ac:dyDescent="0.25">
      <c r="A24" s="97"/>
      <c r="B24" s="85"/>
      <c r="C24" s="86"/>
      <c r="D24" s="87" t="str">
        <f t="shared" si="3"/>
        <v/>
      </c>
      <c r="E24" s="86"/>
      <c r="F24" s="88" t="s">
        <v>62</v>
      </c>
      <c r="G24" s="89" t="s">
        <v>62</v>
      </c>
      <c r="H24" s="89" t="s">
        <v>62</v>
      </c>
      <c r="I24" s="89" t="s">
        <v>62</v>
      </c>
      <c r="J24" s="90"/>
      <c r="K24" s="90"/>
      <c r="L24" s="91"/>
      <c r="M24" s="91"/>
      <c r="N24" s="91"/>
      <c r="P24" s="55" t="b">
        <f t="shared" si="0"/>
        <v>0</v>
      </c>
      <c r="Q24" s="55" t="b">
        <f t="shared" si="1"/>
        <v>0</v>
      </c>
      <c r="R24" s="55" t="b">
        <f t="shared" si="2"/>
        <v>0</v>
      </c>
      <c r="S24" s="55" t="e">
        <f>OR(#REF!&lt;100000,LEN(#REF!)=5)</f>
        <v>#REF!</v>
      </c>
    </row>
    <row r="25" spans="1:19" ht="15.75" x14ac:dyDescent="0.25">
      <c r="A25" s="97"/>
      <c r="B25" s="85"/>
      <c r="C25" s="86"/>
      <c r="D25" s="87" t="str">
        <f t="shared" si="3"/>
        <v/>
      </c>
      <c r="E25" s="86"/>
      <c r="F25" s="88" t="s">
        <v>62</v>
      </c>
      <c r="G25" s="89" t="s">
        <v>62</v>
      </c>
      <c r="H25" s="89" t="s">
        <v>62</v>
      </c>
      <c r="I25" s="89" t="s">
        <v>62</v>
      </c>
      <c r="J25" s="90"/>
      <c r="K25" s="90"/>
      <c r="L25" s="91"/>
      <c r="M25" s="91"/>
      <c r="N25" s="91"/>
      <c r="P25" s="55" t="b">
        <f t="shared" si="0"/>
        <v>0</v>
      </c>
      <c r="Q25" s="55" t="b">
        <f t="shared" si="1"/>
        <v>0</v>
      </c>
      <c r="R25" s="55" t="b">
        <f t="shared" si="2"/>
        <v>0</v>
      </c>
      <c r="S25" s="55" t="e">
        <f>OR(#REF!&lt;100000,LEN(#REF!)=5)</f>
        <v>#REF!</v>
      </c>
    </row>
    <row r="26" spans="1:19" ht="15.75" x14ac:dyDescent="0.25">
      <c r="A26" s="97"/>
      <c r="B26" s="85"/>
      <c r="C26" s="86"/>
      <c r="D26" s="87" t="str">
        <f t="shared" si="3"/>
        <v/>
      </c>
      <c r="E26" s="86"/>
      <c r="F26" s="88" t="s">
        <v>62</v>
      </c>
      <c r="G26" s="89" t="s">
        <v>62</v>
      </c>
      <c r="H26" s="89" t="s">
        <v>62</v>
      </c>
      <c r="I26" s="89" t="s">
        <v>62</v>
      </c>
      <c r="J26" s="90"/>
      <c r="K26" s="90"/>
      <c r="L26" s="91"/>
      <c r="M26" s="91"/>
      <c r="N26" s="91"/>
      <c r="P26" s="55" t="b">
        <f t="shared" si="0"/>
        <v>0</v>
      </c>
      <c r="Q26" s="55" t="b">
        <f t="shared" si="1"/>
        <v>0</v>
      </c>
      <c r="R26" s="55" t="b">
        <f t="shared" si="2"/>
        <v>0</v>
      </c>
      <c r="S26" s="55" t="e">
        <f>OR(#REF!&lt;100000,LEN(#REF!)=5)</f>
        <v>#REF!</v>
      </c>
    </row>
    <row r="27" spans="1:19" ht="15.75" x14ac:dyDescent="0.25">
      <c r="A27" s="97"/>
      <c r="B27" s="85"/>
      <c r="C27" s="86"/>
      <c r="D27" s="87" t="str">
        <f t="shared" si="3"/>
        <v/>
      </c>
      <c r="E27" s="86"/>
      <c r="F27" s="88" t="s">
        <v>62</v>
      </c>
      <c r="G27" s="89" t="s">
        <v>62</v>
      </c>
      <c r="H27" s="89" t="s">
        <v>62</v>
      </c>
      <c r="I27" s="89" t="s">
        <v>62</v>
      </c>
      <c r="J27" s="90"/>
      <c r="K27" s="90"/>
      <c r="L27" s="91"/>
      <c r="M27" s="91"/>
      <c r="N27" s="91"/>
      <c r="P27" s="55" t="b">
        <f t="shared" si="0"/>
        <v>0</v>
      </c>
      <c r="Q27" s="55" t="b">
        <f t="shared" si="1"/>
        <v>0</v>
      </c>
      <c r="R27" s="55" t="b">
        <f t="shared" si="2"/>
        <v>0</v>
      </c>
      <c r="S27" s="55" t="e">
        <f>OR(#REF!&lt;100000,LEN(#REF!)=5)</f>
        <v>#REF!</v>
      </c>
    </row>
    <row r="28" spans="1:19" ht="15.75" x14ac:dyDescent="0.25">
      <c r="A28" s="97"/>
      <c r="B28" s="85"/>
      <c r="C28" s="86"/>
      <c r="D28" s="87" t="str">
        <f t="shared" si="3"/>
        <v/>
      </c>
      <c r="E28" s="86"/>
      <c r="F28" s="88" t="s">
        <v>62</v>
      </c>
      <c r="G28" s="89" t="s">
        <v>62</v>
      </c>
      <c r="H28" s="89" t="s">
        <v>62</v>
      </c>
      <c r="I28" s="89" t="s">
        <v>62</v>
      </c>
      <c r="J28" s="90"/>
      <c r="K28" s="90"/>
      <c r="L28" s="91"/>
      <c r="M28" s="91"/>
      <c r="N28" s="91"/>
      <c r="P28" s="55" t="b">
        <f t="shared" si="0"/>
        <v>0</v>
      </c>
      <c r="Q28" s="55" t="b">
        <f t="shared" si="1"/>
        <v>0</v>
      </c>
      <c r="R28" s="55" t="b">
        <f t="shared" si="2"/>
        <v>0</v>
      </c>
      <c r="S28" s="55" t="e">
        <f>OR(#REF!&lt;100000,LEN(#REF!)=5)</f>
        <v>#REF!</v>
      </c>
    </row>
    <row r="29" spans="1:19" ht="15.75" x14ac:dyDescent="0.25">
      <c r="A29" s="97"/>
      <c r="B29" s="85"/>
      <c r="C29" s="86"/>
      <c r="D29" s="87" t="str">
        <f t="shared" si="3"/>
        <v/>
      </c>
      <c r="E29" s="86"/>
      <c r="F29" s="88" t="s">
        <v>62</v>
      </c>
      <c r="G29" s="89" t="s">
        <v>62</v>
      </c>
      <c r="H29" s="89" t="s">
        <v>62</v>
      </c>
      <c r="I29" s="89" t="s">
        <v>62</v>
      </c>
      <c r="J29" s="90"/>
      <c r="K29" s="90"/>
      <c r="L29" s="91"/>
      <c r="M29" s="91"/>
      <c r="N29" s="91"/>
      <c r="P29" s="55" t="b">
        <f t="shared" si="0"/>
        <v>0</v>
      </c>
      <c r="Q29" s="55" t="b">
        <f t="shared" si="1"/>
        <v>0</v>
      </c>
      <c r="R29" s="55" t="b">
        <f t="shared" si="2"/>
        <v>0</v>
      </c>
      <c r="S29" s="55" t="e">
        <f>OR(#REF!&lt;100000,LEN(#REF!)=5)</f>
        <v>#REF!</v>
      </c>
    </row>
    <row r="30" spans="1:19" ht="15.75" x14ac:dyDescent="0.25">
      <c r="A30" s="97"/>
      <c r="B30" s="85"/>
      <c r="C30" s="86"/>
      <c r="D30" s="87" t="str">
        <f t="shared" si="3"/>
        <v/>
      </c>
      <c r="E30" s="86"/>
      <c r="F30" s="88" t="s">
        <v>62</v>
      </c>
      <c r="G30" s="89" t="s">
        <v>62</v>
      </c>
      <c r="H30" s="89" t="s">
        <v>62</v>
      </c>
      <c r="I30" s="89" t="s">
        <v>62</v>
      </c>
      <c r="J30" s="90"/>
      <c r="K30" s="90"/>
      <c r="L30" s="91"/>
      <c r="M30" s="91"/>
      <c r="N30" s="91"/>
      <c r="P30" s="55" t="b">
        <f t="shared" si="0"/>
        <v>0</v>
      </c>
      <c r="Q30" s="55" t="b">
        <f t="shared" si="1"/>
        <v>0</v>
      </c>
      <c r="R30" s="55" t="b">
        <f t="shared" si="2"/>
        <v>0</v>
      </c>
      <c r="S30" s="55" t="e">
        <f>OR(#REF!&lt;100000,LEN(#REF!)=5)</f>
        <v>#REF!</v>
      </c>
    </row>
    <row r="31" spans="1:19" ht="16.5" thickBot="1" x14ac:dyDescent="0.3">
      <c r="A31" s="97"/>
      <c r="B31" s="85"/>
      <c r="C31" s="86"/>
      <c r="D31" s="98" t="str">
        <f t="shared" si="3"/>
        <v/>
      </c>
      <c r="E31" s="86"/>
      <c r="F31" s="88" t="s">
        <v>62</v>
      </c>
      <c r="G31" s="89" t="s">
        <v>62</v>
      </c>
      <c r="H31" s="89" t="s">
        <v>62</v>
      </c>
      <c r="I31" s="89" t="s">
        <v>62</v>
      </c>
      <c r="J31" s="90"/>
      <c r="K31" s="90"/>
      <c r="L31" s="91"/>
      <c r="M31" s="91"/>
      <c r="N31" s="91"/>
      <c r="P31" s="55" t="b">
        <f t="shared" si="0"/>
        <v>0</v>
      </c>
      <c r="Q31" s="55" t="b">
        <f t="shared" si="1"/>
        <v>0</v>
      </c>
      <c r="R31" s="55" t="b">
        <f t="shared" si="2"/>
        <v>0</v>
      </c>
      <c r="S31" s="55" t="e">
        <f>OR(#REF!&lt;100000,LEN(#REF!)=5)</f>
        <v>#REF!</v>
      </c>
    </row>
    <row r="32" spans="1:19" ht="13.5" thickBot="1" x14ac:dyDescent="0.25">
      <c r="A32" s="176" t="s">
        <v>49</v>
      </c>
      <c r="B32" s="177"/>
      <c r="C32" s="99">
        <f>SUM(C12:C31)</f>
        <v>69.180000000000007</v>
      </c>
      <c r="D32" s="99">
        <f>SUM(D12:D31)</f>
        <v>0</v>
      </c>
      <c r="E32" s="99"/>
      <c r="F32" s="99">
        <f>SUM(F12:F31)</f>
        <v>69.180000000000007</v>
      </c>
      <c r="G32" s="100"/>
      <c r="H32" s="100"/>
      <c r="I32" s="100"/>
      <c r="J32" s="101"/>
      <c r="K32" s="101"/>
      <c r="L32" s="102"/>
      <c r="M32" s="103"/>
      <c r="N32" s="104"/>
    </row>
    <row r="34" spans="2:3" x14ac:dyDescent="0.2">
      <c r="B34" s="167" t="s">
        <v>50</v>
      </c>
      <c r="C34" s="168"/>
    </row>
    <row r="35" spans="2:3" x14ac:dyDescent="0.2">
      <c r="B35" s="105" t="s">
        <v>51</v>
      </c>
      <c r="C35" s="106" t="s">
        <v>52</v>
      </c>
    </row>
    <row r="36" spans="2:3" x14ac:dyDescent="0.2">
      <c r="B36" s="105" t="s">
        <v>30</v>
      </c>
      <c r="C36" s="106" t="s">
        <v>53</v>
      </c>
    </row>
    <row r="37" spans="2:3" x14ac:dyDescent="0.2">
      <c r="B37" s="105" t="s">
        <v>31</v>
      </c>
      <c r="C37" s="106" t="s">
        <v>54</v>
      </c>
    </row>
    <row r="38" spans="2:3" x14ac:dyDescent="0.2">
      <c r="B38" s="81" t="s">
        <v>55</v>
      </c>
      <c r="C38" s="107" t="s">
        <v>56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3" stopIfTrue="1">
      <formula>AND(SUM($P12:$T12)&gt;0,NOT(ISBLANK(J12)))</formula>
    </cfRule>
    <cfRule type="expression" dxfId="307" priority="4" stopIfTrue="1">
      <formula>SUM($P12:$T12)&gt;0</formula>
    </cfRule>
  </conditionalFormatting>
  <conditionalFormatting sqref="E5 C12:C31 C5 B1:E1 B3:E3">
    <cfRule type="expression" dxfId="306" priority="5" stopIfTrue="1">
      <formula>ISBLANK(B1)</formula>
    </cfRule>
  </conditionalFormatting>
  <conditionalFormatting sqref="L12:N12 L14:N17 L19:N31">
    <cfRule type="expression" dxfId="305" priority="6" stopIfTrue="1">
      <formula>AND(NOT(ISBLANK($C12)),ISBLANK(L12))</formula>
    </cfRule>
  </conditionalFormatting>
  <conditionalFormatting sqref="B12:B31">
    <cfRule type="expression" dxfId="304" priority="7" stopIfTrue="1">
      <formula>AND(NOT(ISBLANK(C12)),ISBLANK(B12))</formula>
    </cfRule>
  </conditionalFormatting>
  <conditionalFormatting sqref="A12:A31">
    <cfRule type="expression" dxfId="303" priority="8" stopIfTrue="1">
      <formula>AND(NOT(ISBLANK(C12)),ISBLANK(A12))</formula>
    </cfRule>
  </conditionalFormatting>
  <conditionalFormatting sqref="E12:E31">
    <cfRule type="expression" dxfId="302" priority="9" stopIfTrue="1">
      <formula>AND(NOT(ISBLANK(C12)),ISBLANK(E12),B12="S")</formula>
    </cfRule>
  </conditionalFormatting>
  <conditionalFormatting sqref="L13:N13">
    <cfRule type="expression" dxfId="301" priority="10" stopIfTrue="1">
      <formula>AND(NOT(ISBLANK($C18)),ISBLANK(L13))</formula>
    </cfRule>
  </conditionalFormatting>
  <conditionalFormatting sqref="N18">
    <cfRule type="expression" dxfId="300" priority="2" stopIfTrue="1">
      <formula>AND(NOT(ISBLANK($C18)),ISBLANK(N18))</formula>
    </cfRule>
  </conditionalFormatting>
  <conditionalFormatting sqref="L18">
    <cfRule type="expression" dxfId="299" priority="1" stopIfTrue="1">
      <formula>AND(NOT(ISBLANK($C18)),ISBLANK(L18))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21"/>
  <sheetViews>
    <sheetView workbookViewId="0">
      <selection activeCell="J27" sqref="J27"/>
    </sheetView>
  </sheetViews>
  <sheetFormatPr defaultRowHeight="12.75" outlineLevelCol="1" x14ac:dyDescent="0.2"/>
  <cols>
    <col min="1" max="1" width="11.85546875" style="55" bestFit="1" customWidth="1"/>
    <col min="2" max="2" width="10.42578125" style="55" customWidth="1"/>
    <col min="3" max="6" width="15.7109375" style="55" customWidth="1"/>
    <col min="7" max="7" width="8.42578125" style="55" customWidth="1"/>
    <col min="8" max="8" width="9" style="55" customWidth="1"/>
    <col min="9" max="9" width="11.7109375" style="55" bestFit="1" customWidth="1"/>
    <col min="10" max="10" width="29.7109375" style="55" customWidth="1"/>
    <col min="11" max="11" width="50.7109375" style="55" customWidth="1"/>
    <col min="12" max="13" width="27.42578125" style="55" customWidth="1"/>
    <col min="14" max="14" width="9.140625" style="55"/>
    <col min="15" max="18" width="0" style="55" hidden="1" customWidth="1" outlineLevel="1"/>
    <col min="19" max="19" width="9.140625" style="55" collapsed="1"/>
    <col min="20" max="16384" width="9.140625" style="55"/>
  </cols>
  <sheetData>
    <row r="1" spans="1:25" ht="14.25" x14ac:dyDescent="0.2">
      <c r="A1" s="51" t="s">
        <v>0</v>
      </c>
      <c r="B1" s="169" t="s">
        <v>64</v>
      </c>
      <c r="C1" s="170"/>
      <c r="D1" s="170"/>
      <c r="E1" s="171"/>
      <c r="F1" s="52"/>
      <c r="G1" s="52"/>
      <c r="H1" s="52"/>
      <c r="I1" s="52"/>
      <c r="J1" s="52"/>
      <c r="K1" s="53"/>
      <c r="L1" s="53"/>
      <c r="M1" s="54"/>
    </row>
    <row r="2" spans="1:25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25" ht="14.25" x14ac:dyDescent="0.2">
      <c r="A3" s="59" t="s">
        <v>2</v>
      </c>
      <c r="B3" s="169" t="s">
        <v>147</v>
      </c>
      <c r="C3" s="170"/>
      <c r="D3" s="170"/>
      <c r="E3" s="171"/>
      <c r="F3" s="60"/>
      <c r="G3" s="60"/>
      <c r="H3" s="60"/>
      <c r="I3" s="60"/>
      <c r="J3" s="60"/>
      <c r="K3" s="57"/>
      <c r="L3" s="57"/>
      <c r="M3" s="58"/>
    </row>
    <row r="4" spans="1:25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25" ht="25.5" x14ac:dyDescent="0.2">
      <c r="A5" s="61" t="s">
        <v>3</v>
      </c>
      <c r="B5" s="62" t="s">
        <v>4</v>
      </c>
      <c r="C5" s="63">
        <v>43292</v>
      </c>
      <c r="D5" s="62" t="s">
        <v>5</v>
      </c>
      <c r="E5" s="63">
        <v>43322</v>
      </c>
      <c r="F5" s="64"/>
      <c r="G5" s="65"/>
      <c r="H5" s="66"/>
      <c r="I5" s="66"/>
      <c r="J5" s="66"/>
      <c r="K5" s="57"/>
      <c r="L5" s="57"/>
      <c r="M5" s="58"/>
    </row>
    <row r="6" spans="1:25" x14ac:dyDescent="0.2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</row>
    <row r="7" spans="1:25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1:25" x14ac:dyDescent="0.2">
      <c r="A8" s="128" t="s">
        <v>6</v>
      </c>
      <c r="B8" s="68" t="s">
        <v>7</v>
      </c>
      <c r="C8" s="68" t="s">
        <v>8</v>
      </c>
      <c r="D8" s="68" t="s">
        <v>7</v>
      </c>
      <c r="E8" s="68" t="s">
        <v>9</v>
      </c>
      <c r="F8" s="68" t="s">
        <v>10</v>
      </c>
      <c r="G8" s="167" t="s">
        <v>11</v>
      </c>
      <c r="H8" s="172"/>
      <c r="I8" s="172"/>
      <c r="J8" s="68" t="s">
        <v>12</v>
      </c>
      <c r="K8" s="68" t="s">
        <v>13</v>
      </c>
      <c r="L8" s="70" t="s">
        <v>14</v>
      </c>
      <c r="M8" s="70" t="s">
        <v>15</v>
      </c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</row>
    <row r="9" spans="1:25" x14ac:dyDescent="0.2">
      <c r="A9" s="72" t="s">
        <v>16</v>
      </c>
      <c r="B9" s="73" t="s">
        <v>17</v>
      </c>
      <c r="C9" s="73" t="s">
        <v>18</v>
      </c>
      <c r="D9" s="73" t="s">
        <v>18</v>
      </c>
      <c r="E9" s="73" t="s">
        <v>19</v>
      </c>
      <c r="F9" s="73" t="s">
        <v>18</v>
      </c>
      <c r="G9" s="173"/>
      <c r="H9" s="174"/>
      <c r="I9" s="174"/>
      <c r="J9" s="73" t="s">
        <v>20</v>
      </c>
      <c r="K9" s="73" t="s">
        <v>21</v>
      </c>
      <c r="L9" s="74"/>
      <c r="M9" s="75" t="s">
        <v>22</v>
      </c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</row>
    <row r="10" spans="1:25" x14ac:dyDescent="0.2">
      <c r="A10" s="76" t="s">
        <v>23</v>
      </c>
      <c r="B10" s="77" t="s">
        <v>24</v>
      </c>
      <c r="C10" s="77" t="s">
        <v>25</v>
      </c>
      <c r="D10" s="77" t="s">
        <v>25</v>
      </c>
      <c r="E10" s="77" t="s">
        <v>25</v>
      </c>
      <c r="F10" s="77" t="s">
        <v>25</v>
      </c>
      <c r="G10" s="116" t="s">
        <v>26</v>
      </c>
      <c r="H10" s="116" t="s">
        <v>27</v>
      </c>
      <c r="I10" s="129" t="s">
        <v>28</v>
      </c>
      <c r="J10" s="79" t="s">
        <v>29</v>
      </c>
      <c r="K10" s="80"/>
      <c r="L10" s="81"/>
      <c r="M10" s="82"/>
    </row>
    <row r="11" spans="1:25" x14ac:dyDescent="0.2">
      <c r="A11" s="83"/>
      <c r="B11" s="77"/>
      <c r="C11" s="77"/>
      <c r="D11" s="77"/>
      <c r="E11" s="77"/>
      <c r="F11" s="77"/>
      <c r="G11" s="130"/>
      <c r="H11" s="130"/>
      <c r="I11" s="130"/>
      <c r="J11" s="116"/>
      <c r="K11" s="80"/>
      <c r="L11" s="81"/>
      <c r="M11" s="81"/>
    </row>
    <row r="12" spans="1:25" ht="15.75" x14ac:dyDescent="0.25">
      <c r="A12" s="84">
        <v>43310</v>
      </c>
      <c r="B12" s="92" t="s">
        <v>55</v>
      </c>
      <c r="C12" s="86">
        <v>3</v>
      </c>
      <c r="D12" s="131">
        <v>0</v>
      </c>
      <c r="E12" s="86"/>
      <c r="F12" s="132">
        <v>3</v>
      </c>
      <c r="G12" s="133">
        <v>118</v>
      </c>
      <c r="H12" s="134">
        <v>4400</v>
      </c>
      <c r="I12" s="135" t="s">
        <v>148</v>
      </c>
      <c r="J12" s="136" t="s">
        <v>95</v>
      </c>
      <c r="K12" s="119" t="s">
        <v>149</v>
      </c>
      <c r="L12" s="119" t="s">
        <v>150</v>
      </c>
      <c r="M12" s="119" t="s">
        <v>35</v>
      </c>
      <c r="O12" s="55" t="b">
        <f t="shared" ref="O12:O14" si="0">OR(G12&lt;100,LEN(G12)=2)</f>
        <v>0</v>
      </c>
      <c r="P12" s="55" t="b">
        <f t="shared" ref="P12:P14" si="1">OR(H12&lt;1000,LEN(H12)=3)</f>
        <v>0</v>
      </c>
    </row>
    <row r="13" spans="1:25" ht="15.75" x14ac:dyDescent="0.25">
      <c r="A13" s="84">
        <v>43319</v>
      </c>
      <c r="B13" s="92" t="s">
        <v>31</v>
      </c>
      <c r="C13" s="86">
        <v>32.08</v>
      </c>
      <c r="D13" s="131">
        <v>5.34</v>
      </c>
      <c r="E13" s="86"/>
      <c r="F13" s="132">
        <v>26.74</v>
      </c>
      <c r="G13" s="133">
        <v>119</v>
      </c>
      <c r="H13" s="134">
        <v>2001</v>
      </c>
      <c r="I13" s="135"/>
      <c r="J13" s="136" t="s">
        <v>151</v>
      </c>
      <c r="K13" s="119" t="s">
        <v>152</v>
      </c>
      <c r="L13" s="119" t="s">
        <v>76</v>
      </c>
      <c r="M13" s="119" t="s">
        <v>35</v>
      </c>
    </row>
    <row r="14" spans="1:25" ht="15.75" x14ac:dyDescent="0.25">
      <c r="A14" s="84">
        <v>43320</v>
      </c>
      <c r="B14" s="92" t="s">
        <v>30</v>
      </c>
      <c r="C14" s="86">
        <v>9.99</v>
      </c>
      <c r="D14" s="131">
        <v>0</v>
      </c>
      <c r="E14" s="86"/>
      <c r="F14" s="132">
        <v>9.99</v>
      </c>
      <c r="G14" s="133">
        <v>110</v>
      </c>
      <c r="H14" s="134">
        <v>4400</v>
      </c>
      <c r="I14" s="135"/>
      <c r="J14" s="136" t="s">
        <v>95</v>
      </c>
      <c r="K14" s="119" t="s">
        <v>153</v>
      </c>
      <c r="L14" s="119" t="s">
        <v>154</v>
      </c>
      <c r="M14" s="119" t="s">
        <v>155</v>
      </c>
      <c r="O14" s="55" t="b">
        <f t="shared" si="0"/>
        <v>0</v>
      </c>
      <c r="P14" s="55" t="b">
        <f t="shared" si="1"/>
        <v>0</v>
      </c>
    </row>
    <row r="15" spans="1:25" ht="13.5" thickBot="1" x14ac:dyDescent="0.25">
      <c r="A15" s="176" t="s">
        <v>49</v>
      </c>
      <c r="B15" s="177"/>
      <c r="C15" s="99">
        <f>SUM(C12:C14)</f>
        <v>45.07</v>
      </c>
      <c r="D15" s="99">
        <f>SUM(D12:D14)</f>
        <v>5.34</v>
      </c>
      <c r="E15" s="99"/>
      <c r="F15" s="137">
        <f>SUM(F12:F14)</f>
        <v>39.729999999999997</v>
      </c>
      <c r="G15" s="138"/>
      <c r="H15" s="100"/>
      <c r="I15" s="139"/>
      <c r="J15" s="140"/>
      <c r="K15" s="102"/>
      <c r="L15" s="103"/>
      <c r="M15" s="104"/>
    </row>
    <row r="17" spans="2:3" x14ac:dyDescent="0.2">
      <c r="B17" s="167" t="s">
        <v>50</v>
      </c>
      <c r="C17" s="168"/>
    </row>
    <row r="18" spans="2:3" x14ac:dyDescent="0.2">
      <c r="B18" s="105" t="s">
        <v>51</v>
      </c>
      <c r="C18" s="106" t="s">
        <v>52</v>
      </c>
    </row>
    <row r="19" spans="2:3" x14ac:dyDescent="0.2">
      <c r="B19" s="105" t="s">
        <v>30</v>
      </c>
      <c r="C19" s="106" t="s">
        <v>53</v>
      </c>
    </row>
    <row r="20" spans="2:3" x14ac:dyDescent="0.2">
      <c r="B20" s="105" t="s">
        <v>31</v>
      </c>
      <c r="C20" s="106" t="s">
        <v>54</v>
      </c>
    </row>
    <row r="21" spans="2:3" x14ac:dyDescent="0.2">
      <c r="B21" s="81" t="s">
        <v>55</v>
      </c>
      <c r="C21" s="107" t="s">
        <v>56</v>
      </c>
    </row>
  </sheetData>
  <mergeCells count="6">
    <mergeCell ref="B17:C17"/>
    <mergeCell ref="B1:E1"/>
    <mergeCell ref="B3:E3"/>
    <mergeCell ref="G8:I8"/>
    <mergeCell ref="G9:I9"/>
    <mergeCell ref="A15:B15"/>
  </mergeCells>
  <conditionalFormatting sqref="C5 B1:E1 B3:E3 E5 C12:C14">
    <cfRule type="expression" dxfId="298" priority="3" stopIfTrue="1">
      <formula>ISBLANK(B1)</formula>
    </cfRule>
  </conditionalFormatting>
  <conditionalFormatting sqref="K12:M14">
    <cfRule type="expression" dxfId="297" priority="4" stopIfTrue="1">
      <formula>AND(NOT(ISBLANK($C12)),ISBLANK(K12))</formula>
    </cfRule>
  </conditionalFormatting>
  <conditionalFormatting sqref="B12:B14">
    <cfRule type="expression" dxfId="296" priority="5" stopIfTrue="1">
      <formula>AND(NOT(ISBLANK(C12)),ISBLANK(B12))</formula>
    </cfRule>
  </conditionalFormatting>
  <conditionalFormatting sqref="A12:A14">
    <cfRule type="expression" dxfId="295" priority="6" stopIfTrue="1">
      <formula>AND(NOT(ISBLANK(C12)),ISBLANK(A12))</formula>
    </cfRule>
  </conditionalFormatting>
  <conditionalFormatting sqref="D12:E14">
    <cfRule type="expression" dxfId="294" priority="7" stopIfTrue="1">
      <formula>AND(NOT(ISBLANK(B12)),ISBLANK(D12),A12="S")</formula>
    </cfRule>
  </conditionalFormatting>
  <conditionalFormatting sqref="J12:J14">
    <cfRule type="expression" priority="1" stopIfTrue="1">
      <formula>AND(SUM($O12:$S12)&gt;0,NOT(ISBLANK(J12)))</formula>
    </cfRule>
    <cfRule type="expression" dxfId="293" priority="2" stopIfTrue="1">
      <formula>SUM($O12:$S12)&gt;0</formula>
    </cfRule>
  </conditionalFormatting>
  <dataValidations count="3">
    <dataValidation type="list" allowBlank="1" showInputMessage="1" showErrorMessage="1" sqref="B12:B14">
      <formula1>$B$18:$B$21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2"/>
  <sheetViews>
    <sheetView workbookViewId="0">
      <selection activeCell="K35" sqref="K35"/>
    </sheetView>
  </sheetViews>
  <sheetFormatPr defaultColWidth="9.140625" defaultRowHeight="12.75" outlineLevelCol="1" x14ac:dyDescent="0.2"/>
  <cols>
    <col min="1" max="1" width="11.85546875" style="55" bestFit="1" customWidth="1"/>
    <col min="2" max="2" width="10.42578125" style="55" customWidth="1"/>
    <col min="3" max="6" width="15.7109375" style="55" customWidth="1"/>
    <col min="7" max="7" width="8.42578125" style="55" customWidth="1"/>
    <col min="8" max="8" width="9" style="55" customWidth="1"/>
    <col min="9" max="9" width="11.7109375" style="55" bestFit="1" customWidth="1"/>
    <col min="10" max="10" width="3" style="55" customWidth="1"/>
    <col min="11" max="11" width="29.7109375" style="55" customWidth="1"/>
    <col min="12" max="12" width="50.7109375" style="55" customWidth="1"/>
    <col min="13" max="14" width="27.42578125" style="55" customWidth="1"/>
    <col min="15" max="15" width="9.140625" style="55"/>
    <col min="16" max="19" width="0" style="55" hidden="1" customWidth="1" outlineLevel="1"/>
    <col min="20" max="20" width="9.140625" style="55" collapsed="1"/>
    <col min="21" max="16384" width="9.140625" style="55"/>
  </cols>
  <sheetData>
    <row r="1" spans="1:26" ht="14.25" x14ac:dyDescent="0.2">
      <c r="A1" s="51" t="s">
        <v>0</v>
      </c>
      <c r="B1" s="169" t="s">
        <v>1</v>
      </c>
      <c r="C1" s="170"/>
      <c r="D1" s="170"/>
      <c r="E1" s="171"/>
      <c r="F1" s="52"/>
      <c r="G1" s="52"/>
      <c r="H1" s="52"/>
      <c r="I1" s="52"/>
      <c r="J1" s="52"/>
      <c r="K1" s="52"/>
      <c r="L1" s="53"/>
      <c r="M1" s="53"/>
      <c r="N1" s="54"/>
    </row>
    <row r="2" spans="1:26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26" ht="14.25" x14ac:dyDescent="0.2">
      <c r="A3" s="59" t="s">
        <v>2</v>
      </c>
      <c r="B3" s="169" t="s">
        <v>147</v>
      </c>
      <c r="C3" s="170"/>
      <c r="D3" s="170"/>
      <c r="E3" s="171"/>
      <c r="F3" s="60"/>
      <c r="G3" s="60"/>
      <c r="H3" s="60"/>
      <c r="I3" s="60"/>
      <c r="J3" s="60"/>
      <c r="K3" s="60"/>
      <c r="L3" s="57"/>
      <c r="M3" s="57"/>
      <c r="N3" s="58"/>
    </row>
    <row r="4" spans="1:26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26" ht="25.5" x14ac:dyDescent="0.2">
      <c r="A5" s="61" t="s">
        <v>3</v>
      </c>
      <c r="B5" s="62" t="s">
        <v>4</v>
      </c>
      <c r="C5" s="63">
        <v>43292</v>
      </c>
      <c r="D5" s="62" t="s">
        <v>5</v>
      </c>
      <c r="E5" s="63">
        <v>43322</v>
      </c>
      <c r="F5" s="64"/>
      <c r="G5" s="65"/>
      <c r="H5" s="66"/>
      <c r="I5" s="66"/>
      <c r="J5" s="66"/>
      <c r="K5" s="66"/>
      <c r="L5" s="57"/>
      <c r="M5" s="57"/>
      <c r="N5" s="58"/>
    </row>
    <row r="6" spans="1:26" x14ac:dyDescent="0.2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1:26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1:26" x14ac:dyDescent="0.2">
      <c r="A8" s="111" t="s">
        <v>6</v>
      </c>
      <c r="B8" s="68" t="s">
        <v>7</v>
      </c>
      <c r="C8" s="68" t="s">
        <v>8</v>
      </c>
      <c r="D8" s="68" t="s">
        <v>7</v>
      </c>
      <c r="E8" s="68" t="s">
        <v>9</v>
      </c>
      <c r="F8" s="68" t="s">
        <v>10</v>
      </c>
      <c r="G8" s="167" t="s">
        <v>11</v>
      </c>
      <c r="H8" s="172"/>
      <c r="I8" s="172"/>
      <c r="J8" s="168"/>
      <c r="K8" s="111" t="s">
        <v>12</v>
      </c>
      <c r="L8" s="68" t="s">
        <v>13</v>
      </c>
      <c r="M8" s="70" t="s">
        <v>14</v>
      </c>
      <c r="N8" s="70" t="s">
        <v>15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x14ac:dyDescent="0.2">
      <c r="A9" s="72" t="s">
        <v>16</v>
      </c>
      <c r="B9" s="73" t="s">
        <v>17</v>
      </c>
      <c r="C9" s="73" t="s">
        <v>18</v>
      </c>
      <c r="D9" s="73" t="s">
        <v>18</v>
      </c>
      <c r="E9" s="73" t="s">
        <v>19</v>
      </c>
      <c r="F9" s="73" t="s">
        <v>18</v>
      </c>
      <c r="G9" s="173"/>
      <c r="H9" s="174"/>
      <c r="I9" s="174"/>
      <c r="J9" s="175"/>
      <c r="K9" s="72" t="s">
        <v>20</v>
      </c>
      <c r="L9" s="73" t="s">
        <v>21</v>
      </c>
      <c r="M9" s="74"/>
      <c r="N9" s="75" t="s">
        <v>22</v>
      </c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x14ac:dyDescent="0.2">
      <c r="A10" s="76" t="s">
        <v>23</v>
      </c>
      <c r="B10" s="77" t="s">
        <v>24</v>
      </c>
      <c r="C10" s="77" t="s">
        <v>25</v>
      </c>
      <c r="D10" s="77" t="s">
        <v>25</v>
      </c>
      <c r="E10" s="77" t="s">
        <v>25</v>
      </c>
      <c r="F10" s="77" t="s">
        <v>25</v>
      </c>
      <c r="G10" s="116" t="s">
        <v>26</v>
      </c>
      <c r="H10" s="116" t="s">
        <v>27</v>
      </c>
      <c r="I10" s="116" t="s">
        <v>28</v>
      </c>
      <c r="J10" s="116"/>
      <c r="K10" s="79" t="s">
        <v>29</v>
      </c>
      <c r="L10" s="80"/>
      <c r="M10" s="81"/>
      <c r="N10" s="82"/>
    </row>
    <row r="11" spans="1:26" x14ac:dyDescent="0.2">
      <c r="A11" s="83"/>
      <c r="B11" s="77"/>
      <c r="C11" s="77"/>
      <c r="D11" s="77"/>
      <c r="E11" s="77"/>
      <c r="F11" s="77"/>
      <c r="G11" s="116"/>
      <c r="H11" s="116"/>
      <c r="I11" s="116"/>
      <c r="J11" s="116"/>
      <c r="K11" s="116"/>
      <c r="L11" s="80"/>
      <c r="M11" s="81"/>
      <c r="N11" s="81"/>
    </row>
    <row r="12" spans="1:26" ht="15.75" x14ac:dyDescent="0.25">
      <c r="A12" s="84">
        <v>43295</v>
      </c>
      <c r="B12" s="92" t="s">
        <v>31</v>
      </c>
      <c r="C12" s="86">
        <v>45.54</v>
      </c>
      <c r="D12" s="87">
        <v>7.59</v>
      </c>
      <c r="E12" s="86"/>
      <c r="F12" s="88">
        <f>C12-D12</f>
        <v>37.950000000000003</v>
      </c>
      <c r="G12" s="89"/>
      <c r="H12" s="89"/>
      <c r="I12" s="96"/>
      <c r="J12" s="117" t="s">
        <v>31</v>
      </c>
      <c r="K12" s="117" t="s">
        <v>95</v>
      </c>
      <c r="L12" s="118" t="s">
        <v>96</v>
      </c>
      <c r="M12" s="119" t="s">
        <v>97</v>
      </c>
      <c r="N12" s="119" t="s">
        <v>98</v>
      </c>
    </row>
    <row r="13" spans="1:26" ht="15.75" x14ac:dyDescent="0.25">
      <c r="A13" s="84">
        <v>43295</v>
      </c>
      <c r="B13" s="92" t="s">
        <v>31</v>
      </c>
      <c r="C13" s="86">
        <v>114.89</v>
      </c>
      <c r="D13" s="87">
        <v>19.149999999999999</v>
      </c>
      <c r="E13" s="86"/>
      <c r="F13" s="88">
        <f t="shared" ref="F13:F21" si="0">C13-D13</f>
        <v>95.740000000000009</v>
      </c>
      <c r="G13" s="89"/>
      <c r="H13" s="89"/>
      <c r="I13" s="96"/>
      <c r="J13" s="117" t="s">
        <v>31</v>
      </c>
      <c r="K13" s="117" t="s">
        <v>95</v>
      </c>
      <c r="L13" s="118" t="s">
        <v>99</v>
      </c>
      <c r="M13" s="119" t="s">
        <v>97</v>
      </c>
      <c r="N13" s="118" t="s">
        <v>100</v>
      </c>
    </row>
    <row r="14" spans="1:26" ht="15.75" x14ac:dyDescent="0.25">
      <c r="A14" s="84">
        <v>43311</v>
      </c>
      <c r="B14" s="92" t="s">
        <v>31</v>
      </c>
      <c r="C14" s="86">
        <v>37.22</v>
      </c>
      <c r="D14" s="87">
        <v>6.2</v>
      </c>
      <c r="E14" s="86"/>
      <c r="F14" s="88">
        <f t="shared" si="0"/>
        <v>31.02</v>
      </c>
      <c r="G14" s="89"/>
      <c r="H14" s="89"/>
      <c r="I14" s="96"/>
      <c r="J14" s="117" t="s">
        <v>31</v>
      </c>
      <c r="K14" s="117" t="s">
        <v>95</v>
      </c>
      <c r="L14" s="118" t="s">
        <v>101</v>
      </c>
      <c r="M14" s="119" t="s">
        <v>102</v>
      </c>
      <c r="N14" s="118" t="s">
        <v>103</v>
      </c>
      <c r="P14" s="55" t="b">
        <f t="shared" ref="P14:P25" si="1">OR(G14&lt;100,LEN(G14)=2)</f>
        <v>1</v>
      </c>
      <c r="Q14" s="55" t="b">
        <f t="shared" ref="Q14:Q25" si="2">OR(H14&lt;1000,LEN(H14)=3)</f>
        <v>1</v>
      </c>
      <c r="R14" s="55" t="b">
        <f t="shared" ref="R14:R25" si="3">IF(I14&lt;1000,TRUE)</f>
        <v>1</v>
      </c>
      <c r="S14" s="55" t="e">
        <f>OR(#REF!&lt;100000,LEN(#REF!)=5)</f>
        <v>#REF!</v>
      </c>
    </row>
    <row r="15" spans="1:26" ht="15.75" x14ac:dyDescent="0.25">
      <c r="A15" s="84">
        <v>43311</v>
      </c>
      <c r="B15" s="85" t="s">
        <v>31</v>
      </c>
      <c r="C15" s="86">
        <v>31.39</v>
      </c>
      <c r="D15" s="87">
        <v>5.23</v>
      </c>
      <c r="E15" s="86"/>
      <c r="F15" s="88">
        <f t="shared" si="0"/>
        <v>26.16</v>
      </c>
      <c r="G15" s="89"/>
      <c r="H15" s="89"/>
      <c r="I15" s="89"/>
      <c r="J15" s="117" t="s">
        <v>31</v>
      </c>
      <c r="K15" s="117" t="s">
        <v>95</v>
      </c>
      <c r="L15" s="118" t="s">
        <v>101</v>
      </c>
      <c r="M15" s="119" t="s">
        <v>104</v>
      </c>
      <c r="N15" s="118" t="s">
        <v>103</v>
      </c>
      <c r="P15" s="55" t="b">
        <f t="shared" si="1"/>
        <v>1</v>
      </c>
      <c r="Q15" s="55" t="b">
        <f t="shared" si="2"/>
        <v>1</v>
      </c>
      <c r="R15" s="55" t="b">
        <f t="shared" si="3"/>
        <v>1</v>
      </c>
      <c r="S15" s="55" t="e">
        <f>OR(#REF!&lt;100000,LEN(#REF!)=5)</f>
        <v>#REF!</v>
      </c>
    </row>
    <row r="16" spans="1:26" ht="15.75" x14ac:dyDescent="0.25">
      <c r="A16" s="84">
        <v>43313</v>
      </c>
      <c r="B16" s="85" t="s">
        <v>31</v>
      </c>
      <c r="C16" s="86">
        <v>6.25</v>
      </c>
      <c r="D16" s="87">
        <v>1.04</v>
      </c>
      <c r="E16" s="86"/>
      <c r="F16" s="88">
        <f t="shared" si="0"/>
        <v>5.21</v>
      </c>
      <c r="G16" s="89"/>
      <c r="H16" s="89"/>
      <c r="I16" s="89"/>
      <c r="J16" s="117" t="s">
        <v>31</v>
      </c>
      <c r="K16" s="117" t="s">
        <v>95</v>
      </c>
      <c r="L16" s="118" t="s">
        <v>101</v>
      </c>
      <c r="M16" s="119" t="s">
        <v>105</v>
      </c>
      <c r="N16" s="118" t="s">
        <v>103</v>
      </c>
      <c r="P16" s="55" t="b">
        <f t="shared" si="1"/>
        <v>1</v>
      </c>
      <c r="Q16" s="55" t="b">
        <f t="shared" si="2"/>
        <v>1</v>
      </c>
      <c r="R16" s="55" t="b">
        <f t="shared" si="3"/>
        <v>1</v>
      </c>
      <c r="S16" s="55" t="e">
        <f>OR(#REF!&lt;100000,LEN(#REF!)=5)</f>
        <v>#REF!</v>
      </c>
    </row>
    <row r="17" spans="1:19" ht="15.75" x14ac:dyDescent="0.25">
      <c r="A17" s="84">
        <v>43313</v>
      </c>
      <c r="B17" s="85" t="s">
        <v>31</v>
      </c>
      <c r="C17" s="86">
        <v>65</v>
      </c>
      <c r="D17" s="87">
        <v>10.83</v>
      </c>
      <c r="E17" s="86"/>
      <c r="F17" s="88">
        <f t="shared" si="0"/>
        <v>54.17</v>
      </c>
      <c r="G17" s="89"/>
      <c r="H17" s="89"/>
      <c r="I17" s="89" t="s">
        <v>62</v>
      </c>
      <c r="J17" s="117" t="s">
        <v>31</v>
      </c>
      <c r="K17" s="117" t="s">
        <v>95</v>
      </c>
      <c r="L17" s="119" t="s">
        <v>106</v>
      </c>
      <c r="M17" s="119" t="s">
        <v>104</v>
      </c>
      <c r="N17" s="119" t="s">
        <v>107</v>
      </c>
      <c r="P17" s="55" t="b">
        <f t="shared" si="1"/>
        <v>1</v>
      </c>
      <c r="Q17" s="55" t="b">
        <f t="shared" si="2"/>
        <v>1</v>
      </c>
      <c r="R17" s="55" t="b">
        <f t="shared" si="3"/>
        <v>0</v>
      </c>
      <c r="S17" s="55" t="e">
        <f>OR(#REF!&lt;100000,LEN(#REF!)=5)</f>
        <v>#REF!</v>
      </c>
    </row>
    <row r="18" spans="1:19" ht="15.75" x14ac:dyDescent="0.25">
      <c r="A18" s="84">
        <v>43318</v>
      </c>
      <c r="B18" s="85" t="s">
        <v>30</v>
      </c>
      <c r="C18" s="86">
        <v>15.06</v>
      </c>
      <c r="D18" s="87" t="str">
        <f t="shared" ref="D18:D25" si="4">IF(B18="S",IF(ISBLANK(E18),ROUND(C18*0.2/1.2,2),E18),"")</f>
        <v/>
      </c>
      <c r="E18" s="86"/>
      <c r="F18" s="88">
        <v>15.06</v>
      </c>
      <c r="G18" s="89"/>
      <c r="H18" s="89"/>
      <c r="I18" s="89" t="s">
        <v>62</v>
      </c>
      <c r="J18" s="117" t="s">
        <v>31</v>
      </c>
      <c r="K18" s="117" t="s">
        <v>95</v>
      </c>
      <c r="L18" s="119" t="s">
        <v>108</v>
      </c>
      <c r="M18" s="119" t="s">
        <v>109</v>
      </c>
      <c r="N18" s="119" t="s">
        <v>110</v>
      </c>
      <c r="P18" s="55" t="b">
        <f t="shared" si="1"/>
        <v>1</v>
      </c>
      <c r="Q18" s="55" t="b">
        <f t="shared" si="2"/>
        <v>1</v>
      </c>
      <c r="R18" s="55" t="b">
        <f t="shared" si="3"/>
        <v>0</v>
      </c>
      <c r="S18" s="55" t="e">
        <f>OR(#REF!&lt;100000,LEN(#REF!)=5)</f>
        <v>#REF!</v>
      </c>
    </row>
    <row r="19" spans="1:19" ht="15.75" x14ac:dyDescent="0.25">
      <c r="A19" s="84">
        <v>43319</v>
      </c>
      <c r="B19" s="85" t="s">
        <v>31</v>
      </c>
      <c r="C19" s="86">
        <v>84</v>
      </c>
      <c r="D19" s="87">
        <f t="shared" si="4"/>
        <v>14</v>
      </c>
      <c r="E19" s="86"/>
      <c r="F19" s="88">
        <f t="shared" si="0"/>
        <v>70</v>
      </c>
      <c r="G19" s="89" t="s">
        <v>62</v>
      </c>
      <c r="H19" s="89" t="s">
        <v>62</v>
      </c>
      <c r="I19" s="89" t="s">
        <v>62</v>
      </c>
      <c r="J19" s="117" t="s">
        <v>31</v>
      </c>
      <c r="K19" s="117" t="s">
        <v>95</v>
      </c>
      <c r="L19" s="119" t="s">
        <v>111</v>
      </c>
      <c r="M19" s="119" t="s">
        <v>112</v>
      </c>
      <c r="N19" s="119" t="s">
        <v>113</v>
      </c>
      <c r="P19" s="55" t="b">
        <f t="shared" si="1"/>
        <v>0</v>
      </c>
      <c r="Q19" s="55" t="b">
        <f t="shared" si="2"/>
        <v>0</v>
      </c>
      <c r="R19" s="55" t="b">
        <f t="shared" si="3"/>
        <v>0</v>
      </c>
      <c r="S19" s="55" t="e">
        <f>OR(#REF!&lt;100000,LEN(#REF!)=5)</f>
        <v>#REF!</v>
      </c>
    </row>
    <row r="20" spans="1:19" ht="15.75" x14ac:dyDescent="0.25">
      <c r="A20" s="84">
        <v>43320</v>
      </c>
      <c r="B20" s="85" t="s">
        <v>31</v>
      </c>
      <c r="C20" s="86">
        <v>837.18</v>
      </c>
      <c r="D20" s="87">
        <f t="shared" si="4"/>
        <v>139.53</v>
      </c>
      <c r="E20" s="86"/>
      <c r="F20" s="88">
        <f t="shared" si="0"/>
        <v>697.65</v>
      </c>
      <c r="G20" s="89" t="s">
        <v>62</v>
      </c>
      <c r="H20" s="89" t="s">
        <v>62</v>
      </c>
      <c r="I20" s="89" t="s">
        <v>62</v>
      </c>
      <c r="J20" s="117" t="s">
        <v>31</v>
      </c>
      <c r="K20" s="117" t="s">
        <v>95</v>
      </c>
      <c r="L20" s="119" t="s">
        <v>114</v>
      </c>
      <c r="M20" s="119" t="s">
        <v>115</v>
      </c>
      <c r="N20" s="119" t="s">
        <v>113</v>
      </c>
      <c r="P20" s="55" t="b">
        <f t="shared" si="1"/>
        <v>0</v>
      </c>
      <c r="Q20" s="55" t="b">
        <f t="shared" si="2"/>
        <v>0</v>
      </c>
      <c r="R20" s="55" t="b">
        <f t="shared" si="3"/>
        <v>0</v>
      </c>
      <c r="S20" s="55" t="e">
        <f>OR(#REF!&lt;100000,LEN(#REF!)=5)</f>
        <v>#REF!</v>
      </c>
    </row>
    <row r="21" spans="1:19" ht="15.75" x14ac:dyDescent="0.25">
      <c r="A21" s="84">
        <v>43320</v>
      </c>
      <c r="B21" s="85" t="s">
        <v>31</v>
      </c>
      <c r="C21" s="86">
        <v>837.17</v>
      </c>
      <c r="D21" s="87">
        <f t="shared" si="4"/>
        <v>139.53</v>
      </c>
      <c r="E21" s="86"/>
      <c r="F21" s="88">
        <f t="shared" si="0"/>
        <v>697.64</v>
      </c>
      <c r="G21" s="89" t="s">
        <v>62</v>
      </c>
      <c r="H21" s="89" t="s">
        <v>62</v>
      </c>
      <c r="I21" s="89" t="s">
        <v>62</v>
      </c>
      <c r="J21" s="117" t="s">
        <v>31</v>
      </c>
      <c r="K21" s="117" t="s">
        <v>95</v>
      </c>
      <c r="L21" s="119" t="s">
        <v>114</v>
      </c>
      <c r="M21" s="119" t="s">
        <v>115</v>
      </c>
      <c r="N21" s="119" t="s">
        <v>113</v>
      </c>
      <c r="P21" s="55" t="b">
        <f t="shared" si="1"/>
        <v>0</v>
      </c>
      <c r="Q21" s="55" t="b">
        <f t="shared" si="2"/>
        <v>0</v>
      </c>
      <c r="R21" s="55" t="b">
        <f t="shared" si="3"/>
        <v>0</v>
      </c>
      <c r="S21" s="55" t="e">
        <f>OR(#REF!&lt;100000,LEN(#REF!)=5)</f>
        <v>#REF!</v>
      </c>
    </row>
    <row r="22" spans="1:19" ht="15.75" x14ac:dyDescent="0.25">
      <c r="A22" s="97"/>
      <c r="B22" s="85"/>
      <c r="C22" s="86"/>
      <c r="D22" s="87" t="str">
        <f t="shared" si="4"/>
        <v/>
      </c>
      <c r="E22" s="86"/>
      <c r="F22" s="88"/>
      <c r="G22" s="89" t="s">
        <v>62</v>
      </c>
      <c r="H22" s="89" t="s">
        <v>62</v>
      </c>
      <c r="I22" s="89" t="s">
        <v>62</v>
      </c>
      <c r="J22" s="117"/>
      <c r="K22" s="117"/>
      <c r="L22" s="119"/>
      <c r="M22" s="119"/>
      <c r="N22" s="119"/>
      <c r="P22" s="55" t="b">
        <f t="shared" si="1"/>
        <v>0</v>
      </c>
      <c r="Q22" s="55" t="b">
        <f t="shared" si="2"/>
        <v>0</v>
      </c>
      <c r="R22" s="55" t="b">
        <f t="shared" si="3"/>
        <v>0</v>
      </c>
      <c r="S22" s="55" t="e">
        <f>OR(#REF!&lt;100000,LEN(#REF!)=5)</f>
        <v>#REF!</v>
      </c>
    </row>
    <row r="23" spans="1:19" ht="15.75" x14ac:dyDescent="0.25">
      <c r="A23" s="97"/>
      <c r="B23" s="85"/>
      <c r="C23" s="86"/>
      <c r="D23" s="87" t="str">
        <f t="shared" si="4"/>
        <v/>
      </c>
      <c r="E23" s="86"/>
      <c r="F23" s="88"/>
      <c r="G23" s="89" t="s">
        <v>62</v>
      </c>
      <c r="H23" s="89" t="s">
        <v>62</v>
      </c>
      <c r="I23" s="89" t="s">
        <v>62</v>
      </c>
      <c r="J23" s="117"/>
      <c r="K23" s="117"/>
      <c r="L23" s="119"/>
      <c r="M23" s="119"/>
      <c r="N23" s="119"/>
      <c r="P23" s="55" t="b">
        <f t="shared" si="1"/>
        <v>0</v>
      </c>
      <c r="Q23" s="55" t="b">
        <f t="shared" si="2"/>
        <v>0</v>
      </c>
      <c r="R23" s="55" t="b">
        <f t="shared" si="3"/>
        <v>0</v>
      </c>
      <c r="S23" s="55" t="e">
        <f>OR(#REF!&lt;100000,LEN(#REF!)=5)</f>
        <v>#REF!</v>
      </c>
    </row>
    <row r="24" spans="1:19" ht="15.75" x14ac:dyDescent="0.25">
      <c r="A24" s="97"/>
      <c r="B24" s="85"/>
      <c r="C24" s="86"/>
      <c r="D24" s="87" t="str">
        <f t="shared" si="4"/>
        <v/>
      </c>
      <c r="E24" s="86"/>
      <c r="F24" s="88"/>
      <c r="G24" s="89" t="s">
        <v>62</v>
      </c>
      <c r="H24" s="89" t="s">
        <v>62</v>
      </c>
      <c r="I24" s="89" t="s">
        <v>62</v>
      </c>
      <c r="J24" s="117"/>
      <c r="K24" s="117"/>
      <c r="L24" s="119"/>
      <c r="M24" s="119"/>
      <c r="N24" s="119"/>
      <c r="P24" s="55" t="b">
        <f t="shared" si="1"/>
        <v>0</v>
      </c>
      <c r="Q24" s="55" t="b">
        <f t="shared" si="2"/>
        <v>0</v>
      </c>
      <c r="R24" s="55" t="b">
        <f t="shared" si="3"/>
        <v>0</v>
      </c>
      <c r="S24" s="55" t="e">
        <f>OR(#REF!&lt;100000,LEN(#REF!)=5)</f>
        <v>#REF!</v>
      </c>
    </row>
    <row r="25" spans="1:19" ht="15.75" x14ac:dyDescent="0.25">
      <c r="A25" s="97"/>
      <c r="B25" s="85"/>
      <c r="C25" s="86"/>
      <c r="D25" s="87" t="str">
        <f t="shared" si="4"/>
        <v/>
      </c>
      <c r="E25" s="86"/>
      <c r="F25" s="88"/>
      <c r="G25" s="89" t="s">
        <v>62</v>
      </c>
      <c r="H25" s="89" t="s">
        <v>62</v>
      </c>
      <c r="I25" s="89" t="s">
        <v>62</v>
      </c>
      <c r="J25" s="117"/>
      <c r="K25" s="117"/>
      <c r="L25" s="119"/>
      <c r="M25" s="119"/>
      <c r="N25" s="119"/>
      <c r="P25" s="55" t="b">
        <f t="shared" si="1"/>
        <v>0</v>
      </c>
      <c r="Q25" s="55" t="b">
        <f t="shared" si="2"/>
        <v>0</v>
      </c>
      <c r="R25" s="55" t="b">
        <f t="shared" si="3"/>
        <v>0</v>
      </c>
      <c r="S25" s="55" t="e">
        <f>OR(#REF!&lt;100000,LEN(#REF!)=5)</f>
        <v>#REF!</v>
      </c>
    </row>
    <row r="26" spans="1:19" ht="13.5" thickBot="1" x14ac:dyDescent="0.25">
      <c r="A26" s="176" t="s">
        <v>49</v>
      </c>
      <c r="B26" s="177"/>
      <c r="C26" s="99">
        <f>SUM(C12:C25)</f>
        <v>2073.6999999999998</v>
      </c>
      <c r="D26" s="99">
        <f>SUM(D12:D25)</f>
        <v>343.1</v>
      </c>
      <c r="E26" s="99"/>
      <c r="F26" s="99">
        <f>SUM(F12:F25)</f>
        <v>1730.6</v>
      </c>
      <c r="G26" s="100"/>
      <c r="H26" s="100"/>
      <c r="I26" s="100"/>
      <c r="J26" s="101"/>
      <c r="K26" s="101"/>
      <c r="L26" s="102"/>
      <c r="M26" s="103"/>
      <c r="N26" s="104"/>
    </row>
    <row r="28" spans="1:19" x14ac:dyDescent="0.2">
      <c r="B28" s="167" t="s">
        <v>50</v>
      </c>
      <c r="C28" s="168"/>
    </row>
    <row r="29" spans="1:19" x14ac:dyDescent="0.2">
      <c r="B29" s="105" t="s">
        <v>51</v>
      </c>
      <c r="C29" s="106" t="s">
        <v>52</v>
      </c>
    </row>
    <row r="30" spans="1:19" x14ac:dyDescent="0.2">
      <c r="B30" s="105" t="s">
        <v>30</v>
      </c>
      <c r="C30" s="106" t="s">
        <v>53</v>
      </c>
    </row>
    <row r="31" spans="1:19" x14ac:dyDescent="0.2">
      <c r="B31" s="105" t="s">
        <v>31</v>
      </c>
      <c r="C31" s="106" t="s">
        <v>54</v>
      </c>
    </row>
    <row r="32" spans="1:19" x14ac:dyDescent="0.2">
      <c r="B32" s="81" t="s">
        <v>55</v>
      </c>
      <c r="C32" s="107" t="s">
        <v>56</v>
      </c>
    </row>
  </sheetData>
  <mergeCells count="6">
    <mergeCell ref="B28:C28"/>
    <mergeCell ref="B1:E1"/>
    <mergeCell ref="B3:E3"/>
    <mergeCell ref="G8:J8"/>
    <mergeCell ref="G9:J9"/>
    <mergeCell ref="A26:B26"/>
  </mergeCells>
  <conditionalFormatting sqref="J12:K25">
    <cfRule type="expression" priority="7" stopIfTrue="1">
      <formula>AND(SUM($P12:$T12)&gt;0,NOT(ISBLANK(J12)))</formula>
    </cfRule>
    <cfRule type="expression" dxfId="292" priority="8" stopIfTrue="1">
      <formula>SUM($P12:$T12)&gt;0</formula>
    </cfRule>
  </conditionalFormatting>
  <conditionalFormatting sqref="C5 B1:E1 B3:E3 C13:C25 E5">
    <cfRule type="expression" dxfId="291" priority="9" stopIfTrue="1">
      <formula>ISBLANK(B1)</formula>
    </cfRule>
  </conditionalFormatting>
  <conditionalFormatting sqref="L17:N25 M13:N16">
    <cfRule type="expression" dxfId="290" priority="10" stopIfTrue="1">
      <formula>AND(NOT(ISBLANK($C13)),ISBLANK(L13))</formula>
    </cfRule>
  </conditionalFormatting>
  <conditionalFormatting sqref="B12:B25">
    <cfRule type="expression" dxfId="289" priority="11" stopIfTrue="1">
      <formula>AND(NOT(ISBLANK(C12)),ISBLANK(B12))</formula>
    </cfRule>
  </conditionalFormatting>
  <conditionalFormatting sqref="A12:A25">
    <cfRule type="expression" dxfId="288" priority="12" stopIfTrue="1">
      <formula>AND(NOT(ISBLANK(C12)),ISBLANK(A12))</formula>
    </cfRule>
  </conditionalFormatting>
  <conditionalFormatting sqref="E13:E25">
    <cfRule type="expression" dxfId="287" priority="13" stopIfTrue="1">
      <formula>AND(NOT(ISBLANK(C13)),ISBLANK(E13),B13="S")</formula>
    </cfRule>
  </conditionalFormatting>
  <conditionalFormatting sqref="L12:N12">
    <cfRule type="expression" dxfId="286" priority="14" stopIfTrue="1">
      <formula>AND(NOT(ISBLANK(#REF!)),ISBLANK(L12))</formula>
    </cfRule>
  </conditionalFormatting>
  <conditionalFormatting sqref="C12">
    <cfRule type="expression" dxfId="285" priority="5" stopIfTrue="1">
      <formula>ISBLANK(C12)</formula>
    </cfRule>
  </conditionalFormatting>
  <conditionalFormatting sqref="E12">
    <cfRule type="expression" dxfId="284" priority="6" stopIfTrue="1">
      <formula>AND(NOT(ISBLANK(C12)),ISBLANK(E12),B12="S")</formula>
    </cfRule>
  </conditionalFormatting>
  <conditionalFormatting sqref="L13">
    <cfRule type="expression" dxfId="283" priority="4" stopIfTrue="1">
      <formula>AND(NOT(ISBLANK(#REF!)),ISBLANK(L13))</formula>
    </cfRule>
  </conditionalFormatting>
  <conditionalFormatting sqref="L14">
    <cfRule type="expression" dxfId="282" priority="3" stopIfTrue="1">
      <formula>AND(NOT(ISBLANK(#REF!)),ISBLANK(L14))</formula>
    </cfRule>
  </conditionalFormatting>
  <conditionalFormatting sqref="L15">
    <cfRule type="expression" dxfId="281" priority="2" stopIfTrue="1">
      <formula>AND(NOT(ISBLANK(#REF!)),ISBLANK(L15))</formula>
    </cfRule>
  </conditionalFormatting>
  <conditionalFormatting sqref="L16">
    <cfRule type="expression" dxfId="280" priority="1" stopIfTrue="1">
      <formula>AND(NOT(ISBLANK(#REF!)),ISBLANK(L16))</formula>
    </cfRule>
  </conditionalFormatting>
  <dataValidations count="3">
    <dataValidation type="list" allowBlank="1" showInputMessage="1" showErrorMessage="1" sqref="B12:B25">
      <formula1>$B$29:$B$32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Y44"/>
  <sheetViews>
    <sheetView workbookViewId="0">
      <selection activeCell="K37" sqref="K37"/>
    </sheetView>
  </sheetViews>
  <sheetFormatPr defaultRowHeight="12.75" outlineLevelCol="1" x14ac:dyDescent="0.2"/>
  <cols>
    <col min="1" max="1" width="11.85546875" style="55" bestFit="1" customWidth="1"/>
    <col min="2" max="2" width="10.42578125" style="55" customWidth="1"/>
    <col min="3" max="6" width="15.7109375" style="55" customWidth="1"/>
    <col min="7" max="7" width="8.42578125" style="55" customWidth="1"/>
    <col min="8" max="8" width="9" style="55" customWidth="1"/>
    <col min="9" max="9" width="11.7109375" style="55" bestFit="1" customWidth="1"/>
    <col min="10" max="10" width="29.7109375" style="55" customWidth="1"/>
    <col min="11" max="11" width="50.7109375" style="55" customWidth="1"/>
    <col min="12" max="13" width="27.42578125" style="55" customWidth="1"/>
    <col min="14" max="14" width="9.140625" style="55"/>
    <col min="15" max="18" width="0" style="55" hidden="1" customWidth="1" outlineLevel="1"/>
    <col min="19" max="19" width="9.140625" style="55" collapsed="1"/>
    <col min="20" max="16384" width="9.140625" style="55"/>
  </cols>
  <sheetData>
    <row r="1" spans="1:25" ht="14.25" x14ac:dyDescent="0.2">
      <c r="A1" s="51" t="s">
        <v>0</v>
      </c>
      <c r="B1" s="169" t="s">
        <v>64</v>
      </c>
      <c r="C1" s="170"/>
      <c r="D1" s="170"/>
      <c r="E1" s="171"/>
      <c r="F1" s="52"/>
      <c r="G1" s="52"/>
      <c r="H1" s="52"/>
      <c r="I1" s="52"/>
      <c r="J1" s="52"/>
      <c r="K1" s="53"/>
      <c r="L1" s="53"/>
      <c r="M1" s="54"/>
    </row>
    <row r="2" spans="1:25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25" ht="14.25" x14ac:dyDescent="0.2">
      <c r="A3" s="59" t="s">
        <v>2</v>
      </c>
      <c r="B3" s="169" t="s">
        <v>147</v>
      </c>
      <c r="C3" s="170"/>
      <c r="D3" s="170"/>
      <c r="E3" s="171"/>
      <c r="F3" s="60"/>
      <c r="G3" s="60"/>
      <c r="H3" s="60"/>
      <c r="I3" s="60"/>
      <c r="J3" s="60"/>
      <c r="K3" s="57"/>
      <c r="L3" s="57"/>
      <c r="M3" s="58"/>
    </row>
    <row r="4" spans="1:25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25" ht="25.5" x14ac:dyDescent="0.2">
      <c r="A5" s="61" t="s">
        <v>3</v>
      </c>
      <c r="B5" s="62" t="s">
        <v>4</v>
      </c>
      <c r="C5" s="63">
        <v>43292</v>
      </c>
      <c r="D5" s="62" t="s">
        <v>5</v>
      </c>
      <c r="E5" s="63">
        <v>43322</v>
      </c>
      <c r="F5" s="64"/>
      <c r="G5" s="65"/>
      <c r="H5" s="66"/>
      <c r="I5" s="66"/>
      <c r="J5" s="66"/>
      <c r="K5" s="57"/>
      <c r="L5" s="57"/>
      <c r="M5" s="58"/>
    </row>
    <row r="6" spans="1:25" x14ac:dyDescent="0.2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</row>
    <row r="7" spans="1:25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1:25" x14ac:dyDescent="0.2">
      <c r="A8" s="150" t="s">
        <v>6</v>
      </c>
      <c r="B8" s="68" t="s">
        <v>7</v>
      </c>
      <c r="C8" s="68" t="s">
        <v>8</v>
      </c>
      <c r="D8" s="68" t="s">
        <v>7</v>
      </c>
      <c r="E8" s="68" t="s">
        <v>9</v>
      </c>
      <c r="F8" s="68" t="s">
        <v>10</v>
      </c>
      <c r="G8" s="167" t="s">
        <v>11</v>
      </c>
      <c r="H8" s="172"/>
      <c r="I8" s="172"/>
      <c r="J8" s="68" t="s">
        <v>12</v>
      </c>
      <c r="K8" s="68" t="s">
        <v>13</v>
      </c>
      <c r="L8" s="70" t="s">
        <v>14</v>
      </c>
      <c r="M8" s="70" t="s">
        <v>15</v>
      </c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</row>
    <row r="9" spans="1:25" x14ac:dyDescent="0.2">
      <c r="A9" s="72" t="s">
        <v>16</v>
      </c>
      <c r="B9" s="73" t="s">
        <v>17</v>
      </c>
      <c r="C9" s="73" t="s">
        <v>18</v>
      </c>
      <c r="D9" s="73" t="s">
        <v>18</v>
      </c>
      <c r="E9" s="73" t="s">
        <v>19</v>
      </c>
      <c r="F9" s="73" t="s">
        <v>18</v>
      </c>
      <c r="G9" s="173"/>
      <c r="H9" s="174"/>
      <c r="I9" s="174"/>
      <c r="J9" s="73" t="s">
        <v>20</v>
      </c>
      <c r="K9" s="73" t="s">
        <v>21</v>
      </c>
      <c r="L9" s="74"/>
      <c r="M9" s="75" t="s">
        <v>22</v>
      </c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</row>
    <row r="10" spans="1:25" x14ac:dyDescent="0.2">
      <c r="A10" s="76" t="s">
        <v>23</v>
      </c>
      <c r="B10" s="77" t="s">
        <v>24</v>
      </c>
      <c r="C10" s="77" t="s">
        <v>25</v>
      </c>
      <c r="D10" s="77" t="s">
        <v>25</v>
      </c>
      <c r="E10" s="77" t="s">
        <v>25</v>
      </c>
      <c r="F10" s="77" t="s">
        <v>25</v>
      </c>
      <c r="G10" s="116" t="s">
        <v>26</v>
      </c>
      <c r="H10" s="116" t="s">
        <v>27</v>
      </c>
      <c r="I10" s="129" t="s">
        <v>28</v>
      </c>
      <c r="J10" s="79" t="s">
        <v>29</v>
      </c>
      <c r="K10" s="80"/>
      <c r="L10" s="81"/>
      <c r="M10" s="82"/>
    </row>
    <row r="11" spans="1:25" x14ac:dyDescent="0.2">
      <c r="A11" s="83"/>
      <c r="B11" s="77"/>
      <c r="C11" s="77"/>
      <c r="D11" s="77"/>
      <c r="E11" s="77"/>
      <c r="F11" s="77"/>
      <c r="G11" s="130"/>
      <c r="H11" s="130"/>
      <c r="I11" s="130"/>
      <c r="J11" s="116"/>
      <c r="K11" s="80"/>
      <c r="L11" s="81"/>
      <c r="M11" s="81"/>
    </row>
    <row r="12" spans="1:25" ht="15.75" x14ac:dyDescent="0.25">
      <c r="A12" s="84">
        <v>43293</v>
      </c>
      <c r="B12" s="85" t="s">
        <v>30</v>
      </c>
      <c r="C12" s="86">
        <v>29.53</v>
      </c>
      <c r="D12" s="86"/>
      <c r="E12" s="86"/>
      <c r="F12" s="86">
        <v>29.53</v>
      </c>
      <c r="G12" s="151">
        <v>110</v>
      </c>
      <c r="H12" s="89">
        <v>4400</v>
      </c>
      <c r="I12" s="152" t="s">
        <v>170</v>
      </c>
      <c r="J12" s="136" t="s">
        <v>171</v>
      </c>
      <c r="K12" s="118" t="s">
        <v>172</v>
      </c>
      <c r="L12" s="119" t="s">
        <v>173</v>
      </c>
      <c r="M12" s="119" t="s">
        <v>174</v>
      </c>
      <c r="O12" s="55" t="b">
        <f t="shared" ref="O12:O37" si="0">OR(G12&lt;100,LEN(G12)=2)</f>
        <v>0</v>
      </c>
      <c r="P12" s="55" t="b">
        <f t="shared" ref="P12:P37" si="1">OR(H12&lt;1000,LEN(H12)=3)</f>
        <v>0</v>
      </c>
      <c r="Q12" s="55" t="b">
        <f t="shared" ref="Q12:Q37" si="2">IF(I12&lt;1000,TRUE)</f>
        <v>0</v>
      </c>
      <c r="R12" s="55" t="e">
        <f>OR(#REF!&lt;100000,LEN(#REF!)=5)</f>
        <v>#REF!</v>
      </c>
    </row>
    <row r="13" spans="1:25" ht="15.75" x14ac:dyDescent="0.25">
      <c r="A13" s="84">
        <v>43293</v>
      </c>
      <c r="B13" s="85" t="s">
        <v>55</v>
      </c>
      <c r="C13" s="86">
        <v>36.25</v>
      </c>
      <c r="D13" s="86"/>
      <c r="E13" s="86"/>
      <c r="F13" s="86">
        <v>36.25</v>
      </c>
      <c r="G13" s="151">
        <v>118</v>
      </c>
      <c r="H13" s="89">
        <v>4400</v>
      </c>
      <c r="I13" s="152" t="s">
        <v>175</v>
      </c>
      <c r="J13" s="136" t="s">
        <v>171</v>
      </c>
      <c r="K13" s="119" t="s">
        <v>176</v>
      </c>
      <c r="L13" s="119" t="s">
        <v>150</v>
      </c>
      <c r="M13" s="145" t="s">
        <v>174</v>
      </c>
      <c r="O13" s="55" t="b">
        <f t="shared" si="0"/>
        <v>0</v>
      </c>
      <c r="P13" s="55" t="b">
        <f t="shared" si="1"/>
        <v>0</v>
      </c>
      <c r="Q13" s="55" t="b">
        <f t="shared" si="2"/>
        <v>0</v>
      </c>
      <c r="R13" s="55" t="e">
        <f>OR(#REF!&lt;100000,LEN(#REF!)=5)</f>
        <v>#REF!</v>
      </c>
    </row>
    <row r="14" spans="1:25" ht="15.75" x14ac:dyDescent="0.25">
      <c r="A14" s="84">
        <v>43293</v>
      </c>
      <c r="B14" s="85" t="s">
        <v>30</v>
      </c>
      <c r="C14" s="86">
        <v>15.92</v>
      </c>
      <c r="D14" s="86"/>
      <c r="E14" s="86"/>
      <c r="F14" s="86">
        <v>15.92</v>
      </c>
      <c r="G14" s="151">
        <v>110</v>
      </c>
      <c r="H14" s="89">
        <v>4400</v>
      </c>
      <c r="I14" s="152" t="s">
        <v>170</v>
      </c>
      <c r="J14" s="136" t="s">
        <v>171</v>
      </c>
      <c r="K14" s="119" t="s">
        <v>172</v>
      </c>
      <c r="L14" s="119" t="s">
        <v>177</v>
      </c>
      <c r="M14" s="119" t="s">
        <v>174</v>
      </c>
    </row>
    <row r="15" spans="1:25" ht="15.75" x14ac:dyDescent="0.25">
      <c r="A15" s="84">
        <v>43293</v>
      </c>
      <c r="B15" s="85" t="s">
        <v>30</v>
      </c>
      <c r="C15" s="86">
        <v>2.99</v>
      </c>
      <c r="D15" s="86">
        <v>0.5</v>
      </c>
      <c r="E15" s="86"/>
      <c r="F15" s="86">
        <v>2.4900000000000002</v>
      </c>
      <c r="G15" s="151">
        <v>110</v>
      </c>
      <c r="H15" s="89">
        <v>4400</v>
      </c>
      <c r="I15" s="152" t="s">
        <v>170</v>
      </c>
      <c r="J15" s="136" t="s">
        <v>171</v>
      </c>
      <c r="K15" s="119" t="s">
        <v>172</v>
      </c>
      <c r="L15" s="119" t="s">
        <v>177</v>
      </c>
      <c r="M15" s="119" t="s">
        <v>174</v>
      </c>
    </row>
    <row r="16" spans="1:25" ht="15.75" x14ac:dyDescent="0.25">
      <c r="A16" s="84">
        <v>43293</v>
      </c>
      <c r="B16" s="85" t="s">
        <v>30</v>
      </c>
      <c r="C16" s="86">
        <v>41.97</v>
      </c>
      <c r="D16" s="86"/>
      <c r="E16" s="86"/>
      <c r="F16" s="86">
        <v>41.97</v>
      </c>
      <c r="G16" s="151">
        <v>472</v>
      </c>
      <c r="H16" s="89">
        <v>4400</v>
      </c>
      <c r="I16" s="153">
        <v>47206</v>
      </c>
      <c r="J16" s="136" t="s">
        <v>178</v>
      </c>
      <c r="K16" s="119" t="s">
        <v>179</v>
      </c>
      <c r="L16" s="118" t="s">
        <v>180</v>
      </c>
      <c r="M16" s="154" t="s">
        <v>174</v>
      </c>
      <c r="O16" s="55" t="b">
        <f>OR(G16&lt;100,LEN(G16)=2)</f>
        <v>0</v>
      </c>
      <c r="P16" s="55" t="b">
        <f t="shared" si="1"/>
        <v>0</v>
      </c>
      <c r="Q16" s="55" t="b">
        <f t="shared" si="2"/>
        <v>0</v>
      </c>
      <c r="R16" s="55" t="e">
        <f>OR(#REF!&lt;100000,LEN(#REF!)=5)</f>
        <v>#REF!</v>
      </c>
    </row>
    <row r="17" spans="1:18" ht="15.75" x14ac:dyDescent="0.25">
      <c r="A17" s="84">
        <v>43293</v>
      </c>
      <c r="B17" s="85" t="s">
        <v>31</v>
      </c>
      <c r="C17" s="86">
        <v>177.54</v>
      </c>
      <c r="D17" s="86">
        <v>29.59</v>
      </c>
      <c r="E17" s="86"/>
      <c r="F17" s="86">
        <v>147.94999999999999</v>
      </c>
      <c r="G17" s="151">
        <v>472</v>
      </c>
      <c r="H17" s="89">
        <v>4400</v>
      </c>
      <c r="I17" s="152">
        <v>47206</v>
      </c>
      <c r="J17" s="136" t="s">
        <v>178</v>
      </c>
      <c r="K17" s="119" t="s">
        <v>181</v>
      </c>
      <c r="L17" s="119" t="s">
        <v>182</v>
      </c>
      <c r="M17" s="145" t="s">
        <v>174</v>
      </c>
      <c r="O17" s="55" t="b">
        <f t="shared" si="0"/>
        <v>0</v>
      </c>
      <c r="P17" s="55" t="b">
        <f t="shared" si="1"/>
        <v>0</v>
      </c>
      <c r="Q17" s="55" t="b">
        <f t="shared" si="2"/>
        <v>0</v>
      </c>
      <c r="R17" s="55" t="e">
        <f>OR(#REF!&lt;100000,LEN(#REF!)=5)</f>
        <v>#REF!</v>
      </c>
    </row>
    <row r="18" spans="1:18" ht="15.75" x14ac:dyDescent="0.25">
      <c r="A18" s="84">
        <v>43297</v>
      </c>
      <c r="B18" s="85" t="s">
        <v>30</v>
      </c>
      <c r="C18" s="86">
        <v>561.16999999999996</v>
      </c>
      <c r="D18" s="86"/>
      <c r="E18" s="86"/>
      <c r="F18" s="86">
        <v>561.16999999999996</v>
      </c>
      <c r="G18" s="151">
        <v>472</v>
      </c>
      <c r="H18" s="89">
        <v>4400</v>
      </c>
      <c r="I18" s="152">
        <v>47206</v>
      </c>
      <c r="J18" s="136" t="s">
        <v>178</v>
      </c>
      <c r="K18" s="119" t="s">
        <v>183</v>
      </c>
      <c r="L18" s="119" t="s">
        <v>184</v>
      </c>
      <c r="M18" s="154" t="s">
        <v>174</v>
      </c>
      <c r="O18" s="55" t="b">
        <f t="shared" si="0"/>
        <v>0</v>
      </c>
      <c r="P18" s="55" t="b">
        <f t="shared" si="1"/>
        <v>0</v>
      </c>
      <c r="Q18" s="55" t="b">
        <f t="shared" si="2"/>
        <v>0</v>
      </c>
      <c r="R18" s="55" t="e">
        <f>OR(#REF!&lt;100000,LEN(#REF!)=5)</f>
        <v>#REF!</v>
      </c>
    </row>
    <row r="19" spans="1:18" ht="15.75" x14ac:dyDescent="0.25">
      <c r="A19" s="84">
        <v>43300</v>
      </c>
      <c r="B19" s="85" t="s">
        <v>31</v>
      </c>
      <c r="C19" s="86">
        <v>87.1</v>
      </c>
      <c r="D19" s="86">
        <v>14.52</v>
      </c>
      <c r="E19" s="86"/>
      <c r="F19" s="86">
        <v>72.58</v>
      </c>
      <c r="G19" s="151">
        <v>472</v>
      </c>
      <c r="H19" s="89">
        <v>4400</v>
      </c>
      <c r="I19" s="152">
        <v>47206</v>
      </c>
      <c r="J19" s="136" t="s">
        <v>178</v>
      </c>
      <c r="K19" s="119" t="s">
        <v>185</v>
      </c>
      <c r="L19" s="119" t="s">
        <v>186</v>
      </c>
      <c r="M19" s="145" t="s">
        <v>187</v>
      </c>
      <c r="O19" s="55" t="b">
        <f t="shared" si="0"/>
        <v>0</v>
      </c>
      <c r="P19" s="55" t="b">
        <f t="shared" si="1"/>
        <v>0</v>
      </c>
      <c r="Q19" s="55" t="b">
        <f t="shared" si="2"/>
        <v>0</v>
      </c>
      <c r="R19" s="55" t="e">
        <f>OR(#REF!&lt;100000,LEN(#REF!)=5)</f>
        <v>#REF!</v>
      </c>
    </row>
    <row r="20" spans="1:18" ht="15.75" x14ac:dyDescent="0.25">
      <c r="A20" s="84">
        <v>43308</v>
      </c>
      <c r="B20" s="85" t="s">
        <v>30</v>
      </c>
      <c r="C20" s="86">
        <v>13.05</v>
      </c>
      <c r="D20" s="86"/>
      <c r="E20" s="86"/>
      <c r="F20" s="86">
        <v>13.05</v>
      </c>
      <c r="G20" s="151">
        <v>110</v>
      </c>
      <c r="H20" s="89">
        <v>2001</v>
      </c>
      <c r="I20" s="152"/>
      <c r="J20" s="136" t="s">
        <v>95</v>
      </c>
      <c r="K20" s="119" t="s">
        <v>188</v>
      </c>
      <c r="L20" s="119" t="s">
        <v>76</v>
      </c>
      <c r="M20" s="119" t="s">
        <v>189</v>
      </c>
      <c r="O20" s="55" t="b">
        <f t="shared" si="0"/>
        <v>0</v>
      </c>
      <c r="P20" s="55" t="b">
        <f t="shared" si="1"/>
        <v>0</v>
      </c>
      <c r="Q20" s="55" t="b">
        <f t="shared" si="2"/>
        <v>1</v>
      </c>
      <c r="R20" s="55" t="e">
        <f>OR(#REF!&lt;100000,LEN(#REF!)=5)</f>
        <v>#REF!</v>
      </c>
    </row>
    <row r="21" spans="1:18" ht="15.75" x14ac:dyDescent="0.25">
      <c r="A21" s="93">
        <v>43308</v>
      </c>
      <c r="B21" s="92" t="s">
        <v>31</v>
      </c>
      <c r="C21" s="94">
        <v>400</v>
      </c>
      <c r="D21" s="94">
        <v>66.66</v>
      </c>
      <c r="E21" s="94"/>
      <c r="F21" s="132">
        <f>C21-D21</f>
        <v>333.34000000000003</v>
      </c>
      <c r="G21" s="151">
        <v>110</v>
      </c>
      <c r="H21" s="89">
        <v>4001</v>
      </c>
      <c r="I21" s="152"/>
      <c r="J21" s="136" t="s">
        <v>95</v>
      </c>
      <c r="K21" s="119" t="s">
        <v>190</v>
      </c>
      <c r="L21" s="119" t="s">
        <v>191</v>
      </c>
      <c r="M21" s="119" t="s">
        <v>192</v>
      </c>
      <c r="O21" s="55" t="b">
        <f t="shared" si="0"/>
        <v>0</v>
      </c>
      <c r="P21" s="55" t="b">
        <f t="shared" si="1"/>
        <v>0</v>
      </c>
      <c r="Q21" s="55" t="b">
        <f t="shared" si="2"/>
        <v>1</v>
      </c>
      <c r="R21" s="55" t="e">
        <f>OR(#REF!&lt;100000,LEN(#REF!)=5)</f>
        <v>#REF!</v>
      </c>
    </row>
    <row r="22" spans="1:18" ht="15.75" x14ac:dyDescent="0.25">
      <c r="A22" s="93">
        <v>43308</v>
      </c>
      <c r="B22" s="92" t="s">
        <v>31</v>
      </c>
      <c r="C22" s="94">
        <v>400</v>
      </c>
      <c r="D22" s="94">
        <v>66.66</v>
      </c>
      <c r="E22" s="94"/>
      <c r="F22" s="132">
        <f>C22-D22</f>
        <v>333.34000000000003</v>
      </c>
      <c r="G22" s="151">
        <v>110</v>
      </c>
      <c r="H22" s="89">
        <v>4001</v>
      </c>
      <c r="I22" s="152"/>
      <c r="J22" s="136" t="s">
        <v>95</v>
      </c>
      <c r="K22" s="118" t="s">
        <v>190</v>
      </c>
      <c r="L22" s="119" t="s">
        <v>191</v>
      </c>
      <c r="M22" s="145" t="s">
        <v>192</v>
      </c>
      <c r="O22" s="55" t="b">
        <f t="shared" si="0"/>
        <v>0</v>
      </c>
      <c r="P22" s="55" t="b">
        <f t="shared" si="1"/>
        <v>0</v>
      </c>
      <c r="Q22" s="55" t="b">
        <f t="shared" si="2"/>
        <v>1</v>
      </c>
    </row>
    <row r="23" spans="1:18" ht="15.75" x14ac:dyDescent="0.25">
      <c r="A23" s="84">
        <v>43308</v>
      </c>
      <c r="B23" s="85" t="s">
        <v>30</v>
      </c>
      <c r="C23" s="86">
        <v>166.34</v>
      </c>
      <c r="D23" s="86"/>
      <c r="E23" s="86"/>
      <c r="F23" s="132">
        <v>166.34</v>
      </c>
      <c r="G23" s="151">
        <v>115</v>
      </c>
      <c r="H23" s="89">
        <v>4014</v>
      </c>
      <c r="I23" s="152"/>
      <c r="J23" s="136" t="s">
        <v>95</v>
      </c>
      <c r="K23" s="118" t="s">
        <v>193</v>
      </c>
      <c r="L23" s="119" t="s">
        <v>180</v>
      </c>
      <c r="M23" s="145" t="s">
        <v>174</v>
      </c>
      <c r="O23" s="55" t="b">
        <f t="shared" si="0"/>
        <v>0</v>
      </c>
      <c r="P23" s="55" t="b">
        <f t="shared" si="1"/>
        <v>0</v>
      </c>
      <c r="Q23" s="55" t="b">
        <f t="shared" si="2"/>
        <v>1</v>
      </c>
      <c r="R23" s="55" t="e">
        <f>OR(#REF!&lt;100000,LEN(#REF!)=5)</f>
        <v>#REF!</v>
      </c>
    </row>
    <row r="24" spans="1:18" ht="15.75" x14ac:dyDescent="0.25">
      <c r="A24" s="84">
        <v>43311</v>
      </c>
      <c r="B24" s="85" t="s">
        <v>30</v>
      </c>
      <c r="C24" s="86">
        <v>21.98</v>
      </c>
      <c r="D24" s="86"/>
      <c r="E24" s="114"/>
      <c r="F24" s="132">
        <v>21.98</v>
      </c>
      <c r="G24" s="151">
        <v>110</v>
      </c>
      <c r="H24" s="89">
        <v>2001</v>
      </c>
      <c r="I24" s="152"/>
      <c r="J24" s="136" t="s">
        <v>95</v>
      </c>
      <c r="K24" s="119" t="s">
        <v>194</v>
      </c>
      <c r="L24" s="119" t="s">
        <v>76</v>
      </c>
      <c r="M24" s="119" t="s">
        <v>189</v>
      </c>
      <c r="O24" s="55" t="b">
        <f t="shared" si="0"/>
        <v>0</v>
      </c>
      <c r="P24" s="55" t="b">
        <f t="shared" si="1"/>
        <v>0</v>
      </c>
      <c r="Q24" s="55" t="b">
        <f t="shared" si="2"/>
        <v>1</v>
      </c>
      <c r="R24" s="55" t="e">
        <f>OR(#REF!&lt;100000,LEN(#REF!)=5)</f>
        <v>#REF!</v>
      </c>
    </row>
    <row r="25" spans="1:18" ht="15.75" x14ac:dyDescent="0.25">
      <c r="A25" s="84">
        <v>43312</v>
      </c>
      <c r="B25" s="85" t="s">
        <v>30</v>
      </c>
      <c r="C25" s="86">
        <v>20</v>
      </c>
      <c r="D25" s="86"/>
      <c r="E25" s="115"/>
      <c r="F25" s="132">
        <v>20</v>
      </c>
      <c r="G25" s="151">
        <v>110</v>
      </c>
      <c r="H25" s="89">
        <v>4001</v>
      </c>
      <c r="I25" s="152"/>
      <c r="J25" s="136" t="s">
        <v>95</v>
      </c>
      <c r="K25" s="119" t="s">
        <v>195</v>
      </c>
      <c r="L25" s="119" t="s">
        <v>104</v>
      </c>
      <c r="M25" s="119" t="s">
        <v>192</v>
      </c>
      <c r="O25" s="55" t="b">
        <f t="shared" si="0"/>
        <v>0</v>
      </c>
      <c r="P25" s="55" t="b">
        <f t="shared" si="1"/>
        <v>0</v>
      </c>
      <c r="Q25" s="55" t="b">
        <f t="shared" si="2"/>
        <v>1</v>
      </c>
      <c r="R25" s="55" t="e">
        <f>OR(#REF!&lt;100000,LEN(#REF!)=5)</f>
        <v>#REF!</v>
      </c>
    </row>
    <row r="26" spans="1:18" ht="15.75" x14ac:dyDescent="0.25">
      <c r="A26" s="84">
        <v>43312</v>
      </c>
      <c r="B26" s="85" t="s">
        <v>30</v>
      </c>
      <c r="C26" s="86">
        <v>20.55</v>
      </c>
      <c r="D26" s="86"/>
      <c r="E26" s="115"/>
      <c r="F26" s="132">
        <v>20.55</v>
      </c>
      <c r="G26" s="151">
        <v>110</v>
      </c>
      <c r="H26" s="89">
        <v>2001</v>
      </c>
      <c r="I26" s="152"/>
      <c r="J26" s="136" t="s">
        <v>95</v>
      </c>
      <c r="K26" s="119" t="s">
        <v>188</v>
      </c>
      <c r="L26" s="119" t="s">
        <v>76</v>
      </c>
      <c r="M26" s="119" t="s">
        <v>189</v>
      </c>
      <c r="O26" s="55" t="b">
        <f t="shared" si="0"/>
        <v>0</v>
      </c>
      <c r="P26" s="55" t="b">
        <f t="shared" si="1"/>
        <v>0</v>
      </c>
    </row>
    <row r="27" spans="1:18" ht="15.75" x14ac:dyDescent="0.25">
      <c r="A27" s="84">
        <v>43312</v>
      </c>
      <c r="B27" s="85" t="s">
        <v>30</v>
      </c>
      <c r="C27" s="86">
        <v>22.94</v>
      </c>
      <c r="D27" s="87"/>
      <c r="E27" s="86"/>
      <c r="F27" s="132">
        <v>22.94</v>
      </c>
      <c r="G27" s="151">
        <v>115</v>
      </c>
      <c r="H27" s="89">
        <v>4014</v>
      </c>
      <c r="I27" s="152"/>
      <c r="J27" s="136" t="s">
        <v>95</v>
      </c>
      <c r="K27" s="119" t="s">
        <v>196</v>
      </c>
      <c r="L27" s="119" t="s">
        <v>76</v>
      </c>
      <c r="M27" s="119" t="s">
        <v>197</v>
      </c>
      <c r="O27" s="55" t="b">
        <f t="shared" si="0"/>
        <v>0</v>
      </c>
      <c r="P27" s="55" t="b">
        <f t="shared" si="1"/>
        <v>0</v>
      </c>
      <c r="Q27" s="55" t="b">
        <f t="shared" si="2"/>
        <v>1</v>
      </c>
      <c r="R27" s="55" t="e">
        <f>OR(#REF!&lt;100000,LEN(#REF!)=5)</f>
        <v>#REF!</v>
      </c>
    </row>
    <row r="28" spans="1:18" ht="15.75" x14ac:dyDescent="0.25">
      <c r="A28" s="84">
        <v>43312</v>
      </c>
      <c r="B28" s="85" t="s">
        <v>30</v>
      </c>
      <c r="C28" s="86">
        <v>23.93</v>
      </c>
      <c r="D28" s="87"/>
      <c r="E28" s="86"/>
      <c r="F28" s="132">
        <v>23.93</v>
      </c>
      <c r="G28" s="151">
        <v>115</v>
      </c>
      <c r="H28" s="89">
        <v>4014</v>
      </c>
      <c r="I28" s="152"/>
      <c r="J28" s="136" t="s">
        <v>95</v>
      </c>
      <c r="K28" s="119" t="s">
        <v>196</v>
      </c>
      <c r="L28" s="119" t="s">
        <v>76</v>
      </c>
      <c r="M28" s="119" t="s">
        <v>197</v>
      </c>
      <c r="O28" s="55" t="b">
        <f t="shared" si="0"/>
        <v>0</v>
      </c>
      <c r="P28" s="55" t="b">
        <f t="shared" si="1"/>
        <v>0</v>
      </c>
      <c r="Q28" s="55" t="b">
        <f t="shared" si="2"/>
        <v>1</v>
      </c>
      <c r="R28" s="55" t="e">
        <f>OR(#REF!&lt;100000,LEN(#REF!)=5)</f>
        <v>#REF!</v>
      </c>
    </row>
    <row r="29" spans="1:18" ht="15.75" x14ac:dyDescent="0.25">
      <c r="A29" s="84">
        <v>43312</v>
      </c>
      <c r="B29" s="85" t="s">
        <v>30</v>
      </c>
      <c r="C29" s="86">
        <v>52.48</v>
      </c>
      <c r="D29" s="87"/>
      <c r="E29" s="86"/>
      <c r="F29" s="132">
        <v>52.48</v>
      </c>
      <c r="G29" s="151">
        <v>115</v>
      </c>
      <c r="H29" s="89">
        <v>4014</v>
      </c>
      <c r="I29" s="152"/>
      <c r="J29" s="136" t="s">
        <v>95</v>
      </c>
      <c r="K29" s="119" t="s">
        <v>198</v>
      </c>
      <c r="L29" s="119" t="s">
        <v>76</v>
      </c>
      <c r="M29" s="119" t="s">
        <v>174</v>
      </c>
      <c r="O29" s="55" t="b">
        <f t="shared" si="0"/>
        <v>0</v>
      </c>
      <c r="P29" s="55" t="b">
        <f t="shared" si="1"/>
        <v>0</v>
      </c>
      <c r="Q29" s="55" t="b">
        <f t="shared" si="2"/>
        <v>1</v>
      </c>
      <c r="R29" s="55" t="e">
        <f>OR(#REF!&lt;100000,LEN(#REF!)=5)</f>
        <v>#REF!</v>
      </c>
    </row>
    <row r="30" spans="1:18" ht="15.75" x14ac:dyDescent="0.25">
      <c r="A30" s="84">
        <v>43313</v>
      </c>
      <c r="B30" s="85" t="s">
        <v>31</v>
      </c>
      <c r="C30" s="86">
        <v>31.55</v>
      </c>
      <c r="D30" s="87">
        <v>5.26</v>
      </c>
      <c r="E30" s="86"/>
      <c r="F30" s="132">
        <f>C30-D30</f>
        <v>26.29</v>
      </c>
      <c r="G30" s="151">
        <v>115</v>
      </c>
      <c r="H30" s="89">
        <v>4014</v>
      </c>
      <c r="I30" s="152"/>
      <c r="J30" s="136" t="s">
        <v>95</v>
      </c>
      <c r="K30" s="119" t="s">
        <v>199</v>
      </c>
      <c r="L30" s="119" t="s">
        <v>200</v>
      </c>
      <c r="M30" s="119" t="s">
        <v>174</v>
      </c>
      <c r="O30" s="55" t="b">
        <f t="shared" si="0"/>
        <v>0</v>
      </c>
      <c r="P30" s="55" t="b">
        <f t="shared" si="1"/>
        <v>0</v>
      </c>
      <c r="Q30" s="55" t="b">
        <f t="shared" si="2"/>
        <v>1</v>
      </c>
      <c r="R30" s="55" t="e">
        <f>OR(#REF!&lt;100000,LEN(#REF!)=5)</f>
        <v>#REF!</v>
      </c>
    </row>
    <row r="31" spans="1:18" ht="15.75" x14ac:dyDescent="0.25">
      <c r="A31" s="84">
        <v>43314</v>
      </c>
      <c r="B31" s="85" t="s">
        <v>55</v>
      </c>
      <c r="C31" s="86">
        <v>6</v>
      </c>
      <c r="D31" s="87"/>
      <c r="E31" s="86"/>
      <c r="F31" s="132">
        <v>6</v>
      </c>
      <c r="G31" s="151">
        <v>118</v>
      </c>
      <c r="H31" s="89">
        <v>4400</v>
      </c>
      <c r="I31" s="152" t="s">
        <v>175</v>
      </c>
      <c r="J31" s="136" t="s">
        <v>95</v>
      </c>
      <c r="K31" s="119" t="s">
        <v>201</v>
      </c>
      <c r="L31" s="119" t="s">
        <v>202</v>
      </c>
      <c r="M31" s="119" t="s">
        <v>187</v>
      </c>
      <c r="O31" s="55" t="b">
        <f t="shared" si="0"/>
        <v>0</v>
      </c>
      <c r="P31" s="55" t="b">
        <f t="shared" si="1"/>
        <v>0</v>
      </c>
      <c r="Q31" s="55" t="b">
        <f t="shared" si="2"/>
        <v>0</v>
      </c>
      <c r="R31" s="55" t="e">
        <f>OR(#REF!&lt;100000,LEN(#REF!)=5)</f>
        <v>#REF!</v>
      </c>
    </row>
    <row r="32" spans="1:18" ht="15.75" x14ac:dyDescent="0.25">
      <c r="A32" s="84">
        <v>43315</v>
      </c>
      <c r="B32" s="85" t="s">
        <v>31</v>
      </c>
      <c r="C32" s="86">
        <v>10.55</v>
      </c>
      <c r="D32" s="87">
        <v>1.76</v>
      </c>
      <c r="E32" s="86"/>
      <c r="F32" s="132">
        <f>C32-D32</f>
        <v>8.7900000000000009</v>
      </c>
      <c r="G32" s="151">
        <v>115</v>
      </c>
      <c r="H32" s="89">
        <v>4014</v>
      </c>
      <c r="I32" s="152"/>
      <c r="J32" s="136" t="s">
        <v>95</v>
      </c>
      <c r="K32" s="119" t="s">
        <v>203</v>
      </c>
      <c r="L32" s="119" t="s">
        <v>200</v>
      </c>
      <c r="M32" s="119" t="s">
        <v>204</v>
      </c>
      <c r="O32" s="55" t="b">
        <f t="shared" si="0"/>
        <v>0</v>
      </c>
      <c r="P32" s="55" t="b">
        <f t="shared" si="1"/>
        <v>0</v>
      </c>
      <c r="Q32" s="55" t="b">
        <f t="shared" si="2"/>
        <v>1</v>
      </c>
      <c r="R32" s="55" t="e">
        <f>OR(#REF!&lt;100000,LEN(#REF!)=5)</f>
        <v>#REF!</v>
      </c>
    </row>
    <row r="33" spans="1:18" ht="15.75" x14ac:dyDescent="0.25">
      <c r="A33" s="84">
        <v>43318</v>
      </c>
      <c r="B33" s="85" t="s">
        <v>31</v>
      </c>
      <c r="C33" s="86">
        <v>420</v>
      </c>
      <c r="D33" s="155">
        <v>70</v>
      </c>
      <c r="E33" s="86"/>
      <c r="F33" s="132">
        <f>C33-D33</f>
        <v>350</v>
      </c>
      <c r="G33" s="151">
        <v>115</v>
      </c>
      <c r="H33" s="89">
        <v>4014</v>
      </c>
      <c r="I33" s="152"/>
      <c r="J33" s="136" t="s">
        <v>95</v>
      </c>
      <c r="K33" s="119" t="s">
        <v>205</v>
      </c>
      <c r="L33" s="119" t="s">
        <v>206</v>
      </c>
      <c r="M33" s="119" t="s">
        <v>207</v>
      </c>
      <c r="O33" s="55" t="b">
        <f t="shared" si="0"/>
        <v>0</v>
      </c>
      <c r="P33" s="55" t="b">
        <f t="shared" si="1"/>
        <v>0</v>
      </c>
    </row>
    <row r="34" spans="1:18" ht="15.75" x14ac:dyDescent="0.25">
      <c r="A34" s="84"/>
      <c r="B34" s="85"/>
      <c r="C34" s="86"/>
      <c r="D34" s="155"/>
      <c r="E34" s="86"/>
      <c r="F34" s="132"/>
      <c r="G34" s="151"/>
      <c r="H34" s="89"/>
      <c r="I34" s="152"/>
      <c r="J34" s="136"/>
      <c r="K34" s="119"/>
      <c r="L34" s="119"/>
      <c r="M34" s="119"/>
      <c r="O34" s="55" t="b">
        <f t="shared" si="0"/>
        <v>1</v>
      </c>
      <c r="P34" s="55" t="b">
        <f t="shared" si="1"/>
        <v>1</v>
      </c>
    </row>
    <row r="35" spans="1:18" ht="15.75" x14ac:dyDescent="0.25">
      <c r="A35" s="84"/>
      <c r="B35" s="85"/>
      <c r="C35" s="86"/>
      <c r="D35" s="155"/>
      <c r="E35" s="86"/>
      <c r="F35" s="132"/>
      <c r="G35" s="151"/>
      <c r="H35" s="89"/>
      <c r="I35" s="152"/>
      <c r="J35" s="136"/>
      <c r="K35" s="119"/>
      <c r="L35" s="119"/>
      <c r="M35" s="119"/>
      <c r="O35" s="55" t="b">
        <f t="shared" si="0"/>
        <v>1</v>
      </c>
      <c r="P35" s="55" t="b">
        <f t="shared" si="1"/>
        <v>1</v>
      </c>
    </row>
    <row r="36" spans="1:18" ht="15.75" x14ac:dyDescent="0.25">
      <c r="A36" s="84"/>
      <c r="B36" s="85"/>
      <c r="C36" s="86"/>
      <c r="D36" s="155"/>
      <c r="E36" s="86"/>
      <c r="F36" s="132"/>
      <c r="G36" s="151"/>
      <c r="H36" s="89"/>
      <c r="I36" s="152"/>
      <c r="J36" s="136"/>
      <c r="K36" s="119"/>
      <c r="L36" s="119"/>
      <c r="M36" s="119"/>
    </row>
    <row r="37" spans="1:18" ht="16.5" thickBot="1" x14ac:dyDescent="0.3">
      <c r="A37" s="97"/>
      <c r="B37" s="85"/>
      <c r="C37" s="86"/>
      <c r="D37" s="98" t="str">
        <f t="shared" ref="D37" si="3">IF(B37="S",IF(ISBLANK(E37),ROUND(C37*0.2/1.2,2),E37),"")</f>
        <v/>
      </c>
      <c r="E37" s="86"/>
      <c r="F37" s="132" t="s">
        <v>62</v>
      </c>
      <c r="G37" s="151" t="s">
        <v>62</v>
      </c>
      <c r="H37" s="89" t="s">
        <v>62</v>
      </c>
      <c r="I37" s="152" t="s">
        <v>62</v>
      </c>
      <c r="J37" s="136"/>
      <c r="K37" s="119"/>
      <c r="L37" s="119"/>
      <c r="M37" s="119"/>
      <c r="O37" s="55" t="b">
        <f t="shared" si="0"/>
        <v>0</v>
      </c>
      <c r="P37" s="55" t="b">
        <f t="shared" si="1"/>
        <v>0</v>
      </c>
      <c r="Q37" s="55" t="b">
        <f t="shared" si="2"/>
        <v>0</v>
      </c>
      <c r="R37" s="55" t="e">
        <f>OR(#REF!&lt;100000,LEN(#REF!)=5)</f>
        <v>#REF!</v>
      </c>
    </row>
    <row r="38" spans="1:18" ht="13.5" thickBot="1" x14ac:dyDescent="0.25">
      <c r="A38" s="176" t="s">
        <v>49</v>
      </c>
      <c r="B38" s="177"/>
      <c r="C38" s="99">
        <f>SUM(C12:C37)</f>
        <v>2561.84</v>
      </c>
      <c r="D38" s="99">
        <f>SUM(D12:D37)</f>
        <v>254.95</v>
      </c>
      <c r="E38" s="99"/>
      <c r="F38" s="137">
        <f>SUM(F12:F37)</f>
        <v>2306.8900000000003</v>
      </c>
      <c r="G38" s="138"/>
      <c r="H38" s="100"/>
      <c r="I38" s="139"/>
      <c r="J38" s="140"/>
      <c r="K38" s="102"/>
      <c r="L38" s="103"/>
      <c r="M38" s="104"/>
    </row>
    <row r="40" spans="1:18" x14ac:dyDescent="0.2">
      <c r="B40" s="167" t="s">
        <v>50</v>
      </c>
      <c r="C40" s="168"/>
    </row>
    <row r="41" spans="1:18" x14ac:dyDescent="0.2">
      <c r="B41" s="105" t="s">
        <v>51</v>
      </c>
      <c r="C41" s="106" t="s">
        <v>52</v>
      </c>
    </row>
    <row r="42" spans="1:18" x14ac:dyDescent="0.2">
      <c r="B42" s="105" t="s">
        <v>30</v>
      </c>
      <c r="C42" s="106" t="s">
        <v>53</v>
      </c>
    </row>
    <row r="43" spans="1:18" x14ac:dyDescent="0.2">
      <c r="B43" s="105" t="s">
        <v>31</v>
      </c>
      <c r="C43" s="106" t="s">
        <v>54</v>
      </c>
    </row>
    <row r="44" spans="1:18" x14ac:dyDescent="0.2">
      <c r="B44" s="81" t="s">
        <v>55</v>
      </c>
      <c r="C44" s="107" t="s">
        <v>56</v>
      </c>
    </row>
  </sheetData>
  <mergeCells count="6">
    <mergeCell ref="B40:C40"/>
    <mergeCell ref="B1:E1"/>
    <mergeCell ref="B3:E3"/>
    <mergeCell ref="G8:I8"/>
    <mergeCell ref="G9:I9"/>
    <mergeCell ref="A38:B38"/>
  </mergeCells>
  <conditionalFormatting sqref="E5 C5 B1:E1 B3:E3 C12:C14 F12:F14 F16:F20 C16:C37">
    <cfRule type="expression" dxfId="279" priority="22" stopIfTrue="1">
      <formula>ISBLANK(B1)</formula>
    </cfRule>
  </conditionalFormatting>
  <conditionalFormatting sqref="K12:L12 K27:M37 K24:M25 K22:L23 K21:M21 L20:M20">
    <cfRule type="expression" dxfId="278" priority="23" stopIfTrue="1">
      <formula>AND(NOT(ISBLANK($C12)),ISBLANK(K12))</formula>
    </cfRule>
  </conditionalFormatting>
  <conditionalFormatting sqref="B12 B18:B37">
    <cfRule type="expression" dxfId="277" priority="24" stopIfTrue="1">
      <formula>AND(NOT(ISBLANK(C12)),ISBLANK(B12))</formula>
    </cfRule>
  </conditionalFormatting>
  <conditionalFormatting sqref="A12 A19:A37">
    <cfRule type="expression" dxfId="276" priority="25" stopIfTrue="1">
      <formula>AND(NOT(ISBLANK(C12)),ISBLANK(A12))</formula>
    </cfRule>
  </conditionalFormatting>
  <conditionalFormatting sqref="E27:E37 D12:E14 D16:D26 E16:E23">
    <cfRule type="expression" dxfId="275" priority="26" stopIfTrue="1">
      <formula>AND(NOT(ISBLANK(B12)),ISBLANK(D12),A12="S")</formula>
    </cfRule>
  </conditionalFormatting>
  <conditionalFormatting sqref="E24">
    <cfRule type="expression" dxfId="274" priority="27" stopIfTrue="1">
      <formula>AND(NOT(ISBLANK(C25)),ISBLANK(E24),B25="S")</formula>
    </cfRule>
  </conditionalFormatting>
  <conditionalFormatting sqref="J27:J37 J12:J14 J16:J25">
    <cfRule type="expression" priority="28" stopIfTrue="1">
      <formula>AND(SUM($O12:$S12)&gt;0,NOT(ISBLANK(J12)))</formula>
    </cfRule>
    <cfRule type="expression" dxfId="273" priority="29" stopIfTrue="1">
      <formula>SUM($O12:$S12)&gt;0</formula>
    </cfRule>
  </conditionalFormatting>
  <conditionalFormatting sqref="B13:B14 B16">
    <cfRule type="expression" dxfId="272" priority="20" stopIfTrue="1">
      <formula>AND(NOT(ISBLANK(C13)),ISBLANK(B13))</formula>
    </cfRule>
  </conditionalFormatting>
  <conditionalFormatting sqref="A13:A14 A16">
    <cfRule type="expression" dxfId="271" priority="21" stopIfTrue="1">
      <formula>AND(NOT(ISBLANK(C13)),ISBLANK(A13))</formula>
    </cfRule>
  </conditionalFormatting>
  <conditionalFormatting sqref="M12">
    <cfRule type="expression" dxfId="270" priority="19" stopIfTrue="1">
      <formula>AND(NOT(ISBLANK($C12)),ISBLANK(M12))</formula>
    </cfRule>
  </conditionalFormatting>
  <conditionalFormatting sqref="K26:M26">
    <cfRule type="expression" dxfId="269" priority="16" stopIfTrue="1">
      <formula>AND(NOT(ISBLANK($C26)),ISBLANK(K26))</formula>
    </cfRule>
  </conditionalFormatting>
  <conditionalFormatting sqref="J26">
    <cfRule type="expression" priority="17" stopIfTrue="1">
      <formula>AND(SUM($O26:$S26)&gt;0,NOT(ISBLANK(J26)))</formula>
    </cfRule>
    <cfRule type="expression" dxfId="268" priority="18" stopIfTrue="1">
      <formula>SUM($O26:$S26)&gt;0</formula>
    </cfRule>
  </conditionalFormatting>
  <conditionalFormatting sqref="A18">
    <cfRule type="expression" dxfId="267" priority="15" stopIfTrue="1">
      <formula>AND(NOT(ISBLANK(C18)),ISBLANK(A18))</formula>
    </cfRule>
  </conditionalFormatting>
  <conditionalFormatting sqref="B17">
    <cfRule type="expression" dxfId="266" priority="13" stopIfTrue="1">
      <formula>AND(NOT(ISBLANK(C17)),ISBLANK(B17))</formula>
    </cfRule>
  </conditionalFormatting>
  <conditionalFormatting sqref="A17">
    <cfRule type="expression" dxfId="265" priority="14" stopIfTrue="1">
      <formula>AND(NOT(ISBLANK(C17)),ISBLANK(A17))</formula>
    </cfRule>
  </conditionalFormatting>
  <conditionalFormatting sqref="L13:L14 L16:L19">
    <cfRule type="expression" dxfId="264" priority="12" stopIfTrue="1">
      <formula>AND(NOT(ISBLANK($C13)),ISBLANK(L13))</formula>
    </cfRule>
  </conditionalFormatting>
  <conditionalFormatting sqref="K13:K14 K16:K20">
    <cfRule type="expression" dxfId="263" priority="11" stopIfTrue="1">
      <formula>AND(NOT(ISBLANK($C13)),ISBLANK(K13))</formula>
    </cfRule>
  </conditionalFormatting>
  <conditionalFormatting sqref="M14">
    <cfRule type="expression" dxfId="262" priority="10" stopIfTrue="1">
      <formula>AND(NOT(ISBLANK($C14)),ISBLANK(M14))</formula>
    </cfRule>
  </conditionalFormatting>
  <conditionalFormatting sqref="C15 F15">
    <cfRule type="expression" dxfId="261" priority="6" stopIfTrue="1">
      <formula>ISBLANK(C15)</formula>
    </cfRule>
  </conditionalFormatting>
  <conditionalFormatting sqref="D15:E15">
    <cfRule type="expression" dxfId="260" priority="7" stopIfTrue="1">
      <formula>AND(NOT(ISBLANK(B15)),ISBLANK(D15),A15="S")</formula>
    </cfRule>
  </conditionalFormatting>
  <conditionalFormatting sqref="J15">
    <cfRule type="expression" priority="8" stopIfTrue="1">
      <formula>AND(SUM($O15:$S15)&gt;0,NOT(ISBLANK(J15)))</formula>
    </cfRule>
    <cfRule type="expression" dxfId="259" priority="9" stopIfTrue="1">
      <formula>SUM($O15:$S15)&gt;0</formula>
    </cfRule>
  </conditionalFormatting>
  <conditionalFormatting sqref="B15">
    <cfRule type="expression" dxfId="258" priority="4" stopIfTrue="1">
      <formula>AND(NOT(ISBLANK(C15)),ISBLANK(B15))</formula>
    </cfRule>
  </conditionalFormatting>
  <conditionalFormatting sqref="A15">
    <cfRule type="expression" dxfId="257" priority="5" stopIfTrue="1">
      <formula>AND(NOT(ISBLANK(C15)),ISBLANK(A15))</formula>
    </cfRule>
  </conditionalFormatting>
  <conditionalFormatting sqref="L15">
    <cfRule type="expression" dxfId="256" priority="3" stopIfTrue="1">
      <formula>AND(NOT(ISBLANK($C15)),ISBLANK(L15))</formula>
    </cfRule>
  </conditionalFormatting>
  <conditionalFormatting sqref="K15">
    <cfRule type="expression" dxfId="255" priority="2" stopIfTrue="1">
      <formula>AND(NOT(ISBLANK($C15)),ISBLANK(K15))</formula>
    </cfRule>
  </conditionalFormatting>
  <conditionalFormatting sqref="M15">
    <cfRule type="expression" dxfId="254" priority="1" stopIfTrue="1">
      <formula>AND(NOT(ISBLANK($C15)),ISBLANK(M15))</formula>
    </cfRule>
  </conditionalFormatting>
  <dataValidations count="4">
    <dataValidation type="list" allowBlank="1" showInputMessage="1" showErrorMessage="1" sqref="B12:B37">
      <formula1>$B$41:$B$44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41"/>
  <sheetViews>
    <sheetView workbookViewId="0">
      <selection activeCell="J22" sqref="J22:J31"/>
    </sheetView>
  </sheetViews>
  <sheetFormatPr defaultRowHeight="12.75" outlineLevelCol="1" x14ac:dyDescent="0.2"/>
  <cols>
    <col min="1" max="1" width="11.85546875" style="55" bestFit="1" customWidth="1"/>
    <col min="2" max="2" width="10.42578125" style="55" customWidth="1"/>
    <col min="3" max="6" width="15.7109375" style="55" customWidth="1"/>
    <col min="7" max="7" width="8.42578125" style="55" customWidth="1"/>
    <col min="8" max="8" width="9" style="55" customWidth="1"/>
    <col min="9" max="9" width="11.7109375" style="55" bestFit="1" customWidth="1"/>
    <col min="10" max="10" width="3" style="55" customWidth="1"/>
    <col min="11" max="11" width="29.7109375" style="55" customWidth="1"/>
    <col min="12" max="12" width="50.7109375" style="55" customWidth="1"/>
    <col min="13" max="14" width="27.42578125" style="55" customWidth="1"/>
    <col min="15" max="15" width="9.140625" style="55"/>
    <col min="16" max="19" width="0" style="55" hidden="1" customWidth="1" outlineLevel="1"/>
    <col min="20" max="20" width="9.140625" style="55" collapsed="1"/>
    <col min="21" max="16384" width="9.140625" style="55"/>
  </cols>
  <sheetData>
    <row r="1" spans="1:26" ht="14.25" x14ac:dyDescent="0.2">
      <c r="A1" s="51" t="s">
        <v>0</v>
      </c>
      <c r="B1" s="169" t="s">
        <v>64</v>
      </c>
      <c r="C1" s="170"/>
      <c r="D1" s="170"/>
      <c r="E1" s="171"/>
      <c r="F1" s="52"/>
      <c r="G1" s="52"/>
      <c r="H1" s="52"/>
      <c r="I1" s="52"/>
      <c r="J1" s="52"/>
      <c r="K1" s="52"/>
      <c r="L1" s="53"/>
      <c r="M1" s="53"/>
      <c r="N1" s="54"/>
    </row>
    <row r="2" spans="1:26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26" ht="14.25" x14ac:dyDescent="0.2">
      <c r="A3" s="59" t="s">
        <v>2</v>
      </c>
      <c r="B3" s="169" t="s">
        <v>70</v>
      </c>
      <c r="C3" s="170"/>
      <c r="D3" s="170"/>
      <c r="E3" s="171"/>
      <c r="F3" s="60"/>
      <c r="G3" s="60"/>
      <c r="H3" s="60"/>
      <c r="I3" s="60"/>
      <c r="J3" s="60"/>
      <c r="K3" s="60"/>
      <c r="L3" s="57"/>
      <c r="M3" s="57"/>
      <c r="N3" s="58"/>
    </row>
    <row r="4" spans="1:26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26" ht="25.5" x14ac:dyDescent="0.2">
      <c r="A5" s="61" t="s">
        <v>3</v>
      </c>
      <c r="B5" s="62" t="s">
        <v>4</v>
      </c>
      <c r="C5" s="63">
        <v>43292</v>
      </c>
      <c r="D5" s="62" t="s">
        <v>5</v>
      </c>
      <c r="E5" s="63">
        <v>43322</v>
      </c>
      <c r="F5" s="64"/>
      <c r="G5" s="65"/>
      <c r="H5" s="66"/>
      <c r="I5" s="66"/>
      <c r="J5" s="66"/>
      <c r="K5" s="66"/>
      <c r="L5" s="57"/>
      <c r="M5" s="57"/>
      <c r="N5" s="58"/>
    </row>
    <row r="6" spans="1:26" x14ac:dyDescent="0.2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1:26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1:26" x14ac:dyDescent="0.2">
      <c r="A8" s="120" t="s">
        <v>6</v>
      </c>
      <c r="B8" s="68" t="s">
        <v>7</v>
      </c>
      <c r="C8" s="68" t="s">
        <v>8</v>
      </c>
      <c r="D8" s="68" t="s">
        <v>7</v>
      </c>
      <c r="E8" s="68" t="s">
        <v>9</v>
      </c>
      <c r="F8" s="68" t="s">
        <v>10</v>
      </c>
      <c r="G8" s="167" t="s">
        <v>11</v>
      </c>
      <c r="H8" s="172"/>
      <c r="I8" s="172"/>
      <c r="J8" s="168"/>
      <c r="K8" s="120" t="s">
        <v>12</v>
      </c>
      <c r="L8" s="68" t="s">
        <v>13</v>
      </c>
      <c r="M8" s="70" t="s">
        <v>14</v>
      </c>
      <c r="N8" s="70" t="s">
        <v>15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x14ac:dyDescent="0.2">
      <c r="A9" s="72" t="s">
        <v>16</v>
      </c>
      <c r="B9" s="73" t="s">
        <v>17</v>
      </c>
      <c r="C9" s="73" t="s">
        <v>18</v>
      </c>
      <c r="D9" s="73" t="s">
        <v>18</v>
      </c>
      <c r="E9" s="73" t="s">
        <v>19</v>
      </c>
      <c r="F9" s="73" t="s">
        <v>18</v>
      </c>
      <c r="G9" s="173"/>
      <c r="H9" s="174"/>
      <c r="I9" s="174"/>
      <c r="J9" s="175"/>
      <c r="K9" s="72" t="s">
        <v>20</v>
      </c>
      <c r="L9" s="73" t="s">
        <v>21</v>
      </c>
      <c r="M9" s="74"/>
      <c r="N9" s="75" t="s">
        <v>22</v>
      </c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x14ac:dyDescent="0.2">
      <c r="A10" s="76" t="s">
        <v>23</v>
      </c>
      <c r="B10" s="77" t="s">
        <v>24</v>
      </c>
      <c r="C10" s="77" t="s">
        <v>25</v>
      </c>
      <c r="D10" s="77" t="s">
        <v>25</v>
      </c>
      <c r="E10" s="77" t="s">
        <v>25</v>
      </c>
      <c r="F10" s="77" t="s">
        <v>25</v>
      </c>
      <c r="G10" s="78" t="s">
        <v>26</v>
      </c>
      <c r="H10" s="78" t="s">
        <v>27</v>
      </c>
      <c r="I10" s="78" t="s">
        <v>28</v>
      </c>
      <c r="J10" s="78"/>
      <c r="K10" s="79" t="s">
        <v>29</v>
      </c>
      <c r="L10" s="80"/>
      <c r="M10" s="81"/>
      <c r="N10" s="82"/>
    </row>
    <row r="11" spans="1:26" x14ac:dyDescent="0.2">
      <c r="A11" s="83"/>
      <c r="B11" s="77"/>
      <c r="C11" s="77"/>
      <c r="D11" s="77"/>
      <c r="E11" s="77"/>
      <c r="F11" s="77"/>
      <c r="G11" s="78"/>
      <c r="H11" s="78"/>
      <c r="I11" s="78"/>
      <c r="J11" s="78"/>
      <c r="K11" s="78"/>
      <c r="L11" s="80"/>
      <c r="M11" s="81"/>
      <c r="N11" s="81"/>
    </row>
    <row r="12" spans="1:26" ht="15.75" x14ac:dyDescent="0.25">
      <c r="A12" s="84">
        <v>43295</v>
      </c>
      <c r="B12" s="85" t="s">
        <v>55</v>
      </c>
      <c r="C12" s="86">
        <v>5.93</v>
      </c>
      <c r="D12" s="87"/>
      <c r="E12" s="86"/>
      <c r="F12" s="88">
        <f>C12</f>
        <v>5.93</v>
      </c>
      <c r="G12" s="89">
        <v>690</v>
      </c>
      <c r="H12" s="89">
        <v>4400</v>
      </c>
      <c r="I12" s="89"/>
      <c r="J12" s="90"/>
      <c r="K12" s="90" t="s">
        <v>66</v>
      </c>
      <c r="L12" s="91" t="s">
        <v>141</v>
      </c>
      <c r="M12" s="91" t="s">
        <v>142</v>
      </c>
      <c r="N12" s="91" t="s">
        <v>143</v>
      </c>
      <c r="P12" s="55" t="b">
        <f t="shared" ref="P12:P31" si="0">OR(G12&lt;100,LEN(G12)=2)</f>
        <v>0</v>
      </c>
      <c r="Q12" s="55" t="b">
        <f t="shared" ref="Q12:Q31" si="1">OR(H12&lt;1000,LEN(H12)=3)</f>
        <v>0</v>
      </c>
      <c r="R12" s="55" t="b">
        <f t="shared" ref="R12:R31" si="2">IF(I12&lt;1000,TRUE)</f>
        <v>1</v>
      </c>
      <c r="S12" s="55" t="e">
        <f>OR(#REF!&lt;100000,LEN(#REF!)=5)</f>
        <v>#REF!</v>
      </c>
    </row>
    <row r="13" spans="1:26" ht="15.75" x14ac:dyDescent="0.25">
      <c r="A13" s="84">
        <v>43299</v>
      </c>
      <c r="B13" s="92" t="s">
        <v>55</v>
      </c>
      <c r="C13" s="86">
        <v>5.05</v>
      </c>
      <c r="D13" s="86"/>
      <c r="E13" s="86"/>
      <c r="F13" s="88">
        <f t="shared" ref="F13:F19" si="3">C13</f>
        <v>5.05</v>
      </c>
      <c r="G13" s="89">
        <v>690</v>
      </c>
      <c r="H13" s="89">
        <v>4400</v>
      </c>
      <c r="I13" s="89"/>
      <c r="J13" s="90"/>
      <c r="K13" s="90" t="s">
        <v>66</v>
      </c>
      <c r="L13" s="91" t="s">
        <v>141</v>
      </c>
      <c r="M13" s="91" t="s">
        <v>144</v>
      </c>
      <c r="N13" s="91" t="s">
        <v>143</v>
      </c>
      <c r="P13" s="55" t="b">
        <f t="shared" si="0"/>
        <v>0</v>
      </c>
      <c r="Q13" s="55" t="b">
        <f t="shared" si="1"/>
        <v>0</v>
      </c>
      <c r="R13" s="55" t="b">
        <f t="shared" si="2"/>
        <v>1</v>
      </c>
      <c r="S13" s="55" t="e">
        <f>OR(#REF!&lt;100000,LEN(#REF!)=5)</f>
        <v>#REF!</v>
      </c>
    </row>
    <row r="14" spans="1:26" ht="15.75" x14ac:dyDescent="0.25">
      <c r="A14" s="84">
        <v>43300</v>
      </c>
      <c r="B14" s="92" t="s">
        <v>55</v>
      </c>
      <c r="C14" s="86">
        <v>3.8</v>
      </c>
      <c r="D14" s="86"/>
      <c r="E14" s="86"/>
      <c r="F14" s="88">
        <f t="shared" si="3"/>
        <v>3.8</v>
      </c>
      <c r="G14" s="89">
        <v>690</v>
      </c>
      <c r="H14" s="89">
        <v>4400</v>
      </c>
      <c r="I14" s="89"/>
      <c r="J14" s="90"/>
      <c r="K14" s="90" t="s">
        <v>66</v>
      </c>
      <c r="L14" s="91" t="s">
        <v>141</v>
      </c>
      <c r="M14" s="91" t="s">
        <v>144</v>
      </c>
      <c r="N14" s="91" t="s">
        <v>143</v>
      </c>
      <c r="P14" s="55" t="b">
        <f t="shared" si="0"/>
        <v>0</v>
      </c>
      <c r="Q14" s="55" t="b">
        <f t="shared" si="1"/>
        <v>0</v>
      </c>
      <c r="R14" s="55" t="b">
        <f t="shared" si="2"/>
        <v>1</v>
      </c>
      <c r="S14" s="55" t="e">
        <f>OR(#REF!&lt;100000,LEN(#REF!)=5)</f>
        <v>#REF!</v>
      </c>
    </row>
    <row r="15" spans="1:26" ht="15.75" x14ac:dyDescent="0.25">
      <c r="A15" s="127">
        <v>43303</v>
      </c>
      <c r="B15" s="85" t="s">
        <v>55</v>
      </c>
      <c r="C15" s="86">
        <v>14.53</v>
      </c>
      <c r="D15" s="86"/>
      <c r="E15" s="86"/>
      <c r="F15" s="88">
        <f t="shared" si="3"/>
        <v>14.53</v>
      </c>
      <c r="G15" s="89">
        <v>690</v>
      </c>
      <c r="H15" s="89">
        <v>4400</v>
      </c>
      <c r="I15" s="96"/>
      <c r="J15" s="90"/>
      <c r="K15" s="90" t="s">
        <v>66</v>
      </c>
      <c r="L15" s="91" t="s">
        <v>141</v>
      </c>
      <c r="M15" s="91" t="s">
        <v>145</v>
      </c>
      <c r="N15" s="91" t="s">
        <v>143</v>
      </c>
      <c r="P15" s="55" t="b">
        <f t="shared" si="0"/>
        <v>0</v>
      </c>
      <c r="Q15" s="55" t="b">
        <f t="shared" si="1"/>
        <v>0</v>
      </c>
      <c r="R15" s="55" t="b">
        <f t="shared" si="2"/>
        <v>1</v>
      </c>
      <c r="S15" s="55" t="e">
        <f>OR(#REF!&lt;100000,LEN(#REF!)=5)</f>
        <v>#REF!</v>
      </c>
    </row>
    <row r="16" spans="1:26" ht="15.75" x14ac:dyDescent="0.25">
      <c r="A16" s="84">
        <v>43304</v>
      </c>
      <c r="B16" s="85" t="s">
        <v>55</v>
      </c>
      <c r="C16" s="86">
        <v>7.76</v>
      </c>
      <c r="D16" s="86"/>
      <c r="E16" s="86"/>
      <c r="F16" s="88">
        <f t="shared" si="3"/>
        <v>7.76</v>
      </c>
      <c r="G16" s="89">
        <v>690</v>
      </c>
      <c r="H16" s="89">
        <v>4400</v>
      </c>
      <c r="I16" s="96"/>
      <c r="J16" s="90"/>
      <c r="K16" s="90" t="s">
        <v>66</v>
      </c>
      <c r="L16" s="91" t="s">
        <v>141</v>
      </c>
      <c r="M16" s="91" t="s">
        <v>144</v>
      </c>
      <c r="N16" s="91" t="s">
        <v>143</v>
      </c>
      <c r="P16" s="55" t="b">
        <f>OR(G16&lt;100,LEN(G16)=2)</f>
        <v>0</v>
      </c>
      <c r="Q16" s="55" t="b">
        <f>OR(H16&lt;1000,LEN(H16)=3)</f>
        <v>0</v>
      </c>
      <c r="R16" s="55" t="b">
        <f>IF(I16&lt;1000,TRUE)</f>
        <v>1</v>
      </c>
      <c r="S16" s="55" t="e">
        <f>OR(#REF!&lt;100000,LEN(#REF!)=5)</f>
        <v>#REF!</v>
      </c>
    </row>
    <row r="17" spans="1:19" ht="15.75" x14ac:dyDescent="0.25">
      <c r="A17" s="84">
        <v>43310</v>
      </c>
      <c r="B17" s="85" t="s">
        <v>55</v>
      </c>
      <c r="C17" s="86">
        <v>38.119999999999997</v>
      </c>
      <c r="D17" s="86"/>
      <c r="E17" s="86"/>
      <c r="F17" s="88">
        <f t="shared" si="3"/>
        <v>38.119999999999997</v>
      </c>
      <c r="G17" s="89">
        <v>690</v>
      </c>
      <c r="H17" s="89">
        <v>4400</v>
      </c>
      <c r="I17" s="96"/>
      <c r="J17" s="90"/>
      <c r="K17" s="90" t="s">
        <v>66</v>
      </c>
      <c r="L17" s="91" t="s">
        <v>141</v>
      </c>
      <c r="M17" s="91" t="s">
        <v>145</v>
      </c>
      <c r="N17" s="91" t="s">
        <v>143</v>
      </c>
      <c r="P17" s="55" t="b">
        <f>OR(G17&lt;100,LEN(G17)=2)</f>
        <v>0</v>
      </c>
      <c r="Q17" s="55" t="b">
        <f>OR(H17&lt;1000,LEN(H17)=3)</f>
        <v>0</v>
      </c>
      <c r="R17" s="55" t="b">
        <f>IF(I17&lt;1000,TRUE)</f>
        <v>1</v>
      </c>
      <c r="S17" s="55" t="e">
        <f>OR(#REF!&lt;100000,LEN(#REF!)=5)</f>
        <v>#REF!</v>
      </c>
    </row>
    <row r="18" spans="1:19" ht="15.75" x14ac:dyDescent="0.25">
      <c r="A18" s="84">
        <v>43319</v>
      </c>
      <c r="B18" s="85" t="s">
        <v>55</v>
      </c>
      <c r="C18" s="86">
        <v>12.39</v>
      </c>
      <c r="D18" s="86"/>
      <c r="E18" s="86"/>
      <c r="F18" s="88">
        <f t="shared" si="3"/>
        <v>12.39</v>
      </c>
      <c r="G18" s="89">
        <v>690</v>
      </c>
      <c r="H18" s="89">
        <v>4400</v>
      </c>
      <c r="I18" s="89"/>
      <c r="J18" s="90"/>
      <c r="K18" s="90" t="s">
        <v>66</v>
      </c>
      <c r="L18" s="91" t="s">
        <v>141</v>
      </c>
      <c r="M18" s="91" t="s">
        <v>145</v>
      </c>
      <c r="N18" s="91" t="s">
        <v>143</v>
      </c>
      <c r="P18" s="55" t="b">
        <f>OR(G18&lt;100,LEN(G18)=2)</f>
        <v>0</v>
      </c>
      <c r="Q18" s="55" t="b">
        <f>OR(H18&lt;1000,LEN(H18)=3)</f>
        <v>0</v>
      </c>
      <c r="R18" s="55" t="b">
        <f>IF(I18&lt;1000,TRUE)</f>
        <v>1</v>
      </c>
      <c r="S18" s="55" t="e">
        <f>OR(#REF!&lt;100000,LEN(#REF!)=5)</f>
        <v>#REF!</v>
      </c>
    </row>
    <row r="19" spans="1:19" ht="15.75" x14ac:dyDescent="0.25">
      <c r="A19" s="84">
        <v>43320</v>
      </c>
      <c r="B19" s="85" t="s">
        <v>55</v>
      </c>
      <c r="C19" s="86">
        <v>12.53</v>
      </c>
      <c r="D19" s="86"/>
      <c r="E19" s="86"/>
      <c r="F19" s="88">
        <f t="shared" si="3"/>
        <v>12.53</v>
      </c>
      <c r="G19" s="89">
        <v>690</v>
      </c>
      <c r="H19" s="89">
        <v>4400</v>
      </c>
      <c r="I19" s="89"/>
      <c r="J19" s="90"/>
      <c r="K19" s="90" t="s">
        <v>66</v>
      </c>
      <c r="L19" s="91" t="s">
        <v>141</v>
      </c>
      <c r="M19" s="91" t="s">
        <v>144</v>
      </c>
      <c r="N19" s="91" t="s">
        <v>143</v>
      </c>
      <c r="P19" s="55" t="b">
        <f t="shared" si="0"/>
        <v>0</v>
      </c>
      <c r="Q19" s="55" t="b">
        <f t="shared" si="1"/>
        <v>0</v>
      </c>
      <c r="R19" s="55" t="b">
        <f t="shared" si="2"/>
        <v>1</v>
      </c>
      <c r="S19" s="55" t="e">
        <f>OR(#REF!&lt;100000,LEN(#REF!)=5)</f>
        <v>#REF!</v>
      </c>
    </row>
    <row r="20" spans="1:19" ht="15.75" x14ac:dyDescent="0.25">
      <c r="A20" s="84"/>
      <c r="B20" s="85"/>
      <c r="C20" s="86"/>
      <c r="D20" s="86"/>
      <c r="E20" s="86"/>
      <c r="F20" s="88"/>
      <c r="G20" s="89"/>
      <c r="H20" s="89"/>
      <c r="I20" s="89" t="s">
        <v>62</v>
      </c>
      <c r="J20" s="90"/>
      <c r="K20" s="90"/>
      <c r="L20" s="91"/>
      <c r="M20" s="91"/>
      <c r="N20" s="91"/>
      <c r="P20" s="55" t="b">
        <f t="shared" si="0"/>
        <v>1</v>
      </c>
      <c r="Q20" s="55" t="b">
        <f t="shared" si="1"/>
        <v>1</v>
      </c>
      <c r="R20" s="55" t="b">
        <f t="shared" si="2"/>
        <v>0</v>
      </c>
      <c r="S20" s="55" t="e">
        <f>OR(#REF!&lt;100000,LEN(#REF!)=5)</f>
        <v>#REF!</v>
      </c>
    </row>
    <row r="21" spans="1:19" ht="15.75" x14ac:dyDescent="0.25">
      <c r="A21" s="84"/>
      <c r="B21" s="85"/>
      <c r="C21" s="86"/>
      <c r="D21" s="86"/>
      <c r="E21" s="86"/>
      <c r="F21" s="88"/>
      <c r="G21" s="89"/>
      <c r="H21" s="89"/>
      <c r="I21" s="89"/>
      <c r="J21" s="90"/>
      <c r="K21" s="90"/>
      <c r="L21" s="91"/>
      <c r="M21" s="91"/>
      <c r="N21" s="91"/>
      <c r="P21" s="55" t="b">
        <f t="shared" si="0"/>
        <v>1</v>
      </c>
      <c r="Q21" s="55" t="b">
        <f t="shared" si="1"/>
        <v>1</v>
      </c>
      <c r="R21" s="55" t="b">
        <f t="shared" si="2"/>
        <v>1</v>
      </c>
      <c r="S21" s="55" t="e">
        <f>OR(#REF!&lt;100000,LEN(#REF!)=5)</f>
        <v>#REF!</v>
      </c>
    </row>
    <row r="22" spans="1:19" ht="15.75" x14ac:dyDescent="0.25">
      <c r="A22" s="84"/>
      <c r="B22" s="85"/>
      <c r="C22" s="86"/>
      <c r="D22" s="86"/>
      <c r="E22" s="86"/>
      <c r="F22" s="88"/>
      <c r="G22" s="89"/>
      <c r="H22" s="89"/>
      <c r="I22" s="89" t="s">
        <v>62</v>
      </c>
      <c r="J22" s="90"/>
      <c r="K22" s="90"/>
      <c r="L22" s="91"/>
      <c r="M22" s="91"/>
      <c r="N22" s="91"/>
      <c r="P22" s="55" t="b">
        <f t="shared" si="0"/>
        <v>1</v>
      </c>
      <c r="Q22" s="55" t="b">
        <f t="shared" si="1"/>
        <v>1</v>
      </c>
      <c r="R22" s="55" t="b">
        <f t="shared" si="2"/>
        <v>0</v>
      </c>
      <c r="S22" s="55" t="e">
        <f>OR(#REF!&lt;100000,LEN(#REF!)=5)</f>
        <v>#REF!</v>
      </c>
    </row>
    <row r="23" spans="1:19" ht="15.75" x14ac:dyDescent="0.25">
      <c r="A23" s="84"/>
      <c r="B23" s="85"/>
      <c r="C23" s="86"/>
      <c r="D23" s="86"/>
      <c r="E23" s="88"/>
      <c r="F23" s="88"/>
      <c r="G23" s="89"/>
      <c r="H23" s="89"/>
      <c r="I23" s="89" t="s">
        <v>62</v>
      </c>
      <c r="J23" s="90"/>
      <c r="K23" s="90"/>
      <c r="L23" s="91"/>
      <c r="M23" s="91"/>
      <c r="N23" s="91"/>
      <c r="P23" s="55" t="b">
        <f t="shared" si="0"/>
        <v>1</v>
      </c>
      <c r="Q23" s="55" t="b">
        <f t="shared" si="1"/>
        <v>1</v>
      </c>
      <c r="R23" s="55" t="b">
        <f t="shared" si="2"/>
        <v>0</v>
      </c>
      <c r="S23" s="55" t="e">
        <f>OR(#REF!&lt;100000,LEN(#REF!)=5)</f>
        <v>#REF!</v>
      </c>
    </row>
    <row r="24" spans="1:19" ht="15.75" x14ac:dyDescent="0.25">
      <c r="A24" s="84"/>
      <c r="B24" s="85"/>
      <c r="C24" s="86"/>
      <c r="D24" s="86"/>
      <c r="E24" s="86"/>
      <c r="F24" s="88"/>
      <c r="G24" s="89"/>
      <c r="H24" s="89"/>
      <c r="I24" s="89" t="s">
        <v>62</v>
      </c>
      <c r="J24" s="90"/>
      <c r="K24" s="90"/>
      <c r="L24" s="91"/>
      <c r="M24" s="91"/>
      <c r="N24" s="91"/>
      <c r="P24" s="55" t="b">
        <f t="shared" si="0"/>
        <v>1</v>
      </c>
      <c r="Q24" s="55" t="b">
        <f t="shared" si="1"/>
        <v>1</v>
      </c>
      <c r="R24" s="55" t="b">
        <f t="shared" si="2"/>
        <v>0</v>
      </c>
      <c r="S24" s="55" t="e">
        <f>OR(#REF!&lt;100000,LEN(#REF!)=5)</f>
        <v>#REF!</v>
      </c>
    </row>
    <row r="25" spans="1:19" ht="15.75" x14ac:dyDescent="0.25">
      <c r="A25" s="84"/>
      <c r="B25" s="85"/>
      <c r="C25" s="86"/>
      <c r="D25" s="86"/>
      <c r="E25" s="86"/>
      <c r="F25" s="88"/>
      <c r="G25" s="89"/>
      <c r="H25" s="89"/>
      <c r="I25" s="89" t="s">
        <v>62</v>
      </c>
      <c r="J25" s="90"/>
      <c r="K25" s="90"/>
      <c r="L25" s="91"/>
      <c r="M25" s="91"/>
      <c r="N25" s="91"/>
      <c r="P25" s="55" t="b">
        <f t="shared" si="0"/>
        <v>1</v>
      </c>
      <c r="Q25" s="55" t="b">
        <f t="shared" si="1"/>
        <v>1</v>
      </c>
      <c r="R25" s="55" t="b">
        <f t="shared" si="2"/>
        <v>0</v>
      </c>
      <c r="S25" s="55" t="e">
        <f>OR(#REF!&lt;100000,LEN(#REF!)=5)</f>
        <v>#REF!</v>
      </c>
    </row>
    <row r="26" spans="1:19" ht="15.75" x14ac:dyDescent="0.25">
      <c r="A26" s="84"/>
      <c r="B26" s="85"/>
      <c r="C26" s="86"/>
      <c r="D26" s="86"/>
      <c r="E26" s="86"/>
      <c r="F26" s="88"/>
      <c r="G26" s="89"/>
      <c r="H26" s="89"/>
      <c r="I26" s="89" t="s">
        <v>62</v>
      </c>
      <c r="J26" s="90"/>
      <c r="K26" s="90"/>
      <c r="L26" s="91"/>
      <c r="M26" s="91"/>
      <c r="N26" s="91"/>
      <c r="P26" s="55" t="b">
        <f t="shared" si="0"/>
        <v>1</v>
      </c>
      <c r="Q26" s="55" t="b">
        <f t="shared" si="1"/>
        <v>1</v>
      </c>
      <c r="R26" s="55" t="b">
        <f t="shared" si="2"/>
        <v>0</v>
      </c>
      <c r="S26" s="55" t="e">
        <f>OR(#REF!&lt;100000,LEN(#REF!)=5)</f>
        <v>#REF!</v>
      </c>
    </row>
    <row r="27" spans="1:19" ht="15.75" x14ac:dyDescent="0.25">
      <c r="A27" s="84"/>
      <c r="B27" s="85"/>
      <c r="C27" s="86"/>
      <c r="D27" s="86"/>
      <c r="E27" s="86"/>
      <c r="F27" s="88"/>
      <c r="G27" s="89"/>
      <c r="H27" s="89"/>
      <c r="I27" s="89" t="s">
        <v>62</v>
      </c>
      <c r="J27" s="90"/>
      <c r="K27" s="90"/>
      <c r="L27" s="91"/>
      <c r="M27" s="91"/>
      <c r="N27" s="91"/>
      <c r="P27" s="55" t="b">
        <f t="shared" si="0"/>
        <v>1</v>
      </c>
      <c r="Q27" s="55" t="b">
        <f t="shared" si="1"/>
        <v>1</v>
      </c>
      <c r="R27" s="55" t="b">
        <f t="shared" si="2"/>
        <v>0</v>
      </c>
      <c r="S27" s="55" t="e">
        <f>OR(#REF!&lt;100000,LEN(#REF!)=5)</f>
        <v>#REF!</v>
      </c>
    </row>
    <row r="28" spans="1:19" ht="15.75" x14ac:dyDescent="0.25">
      <c r="A28" s="84"/>
      <c r="B28" s="85"/>
      <c r="C28" s="86"/>
      <c r="D28" s="86"/>
      <c r="E28" s="86"/>
      <c r="F28" s="88"/>
      <c r="G28" s="89"/>
      <c r="H28" s="89"/>
      <c r="I28" s="89" t="s">
        <v>62</v>
      </c>
      <c r="J28" s="90"/>
      <c r="K28" s="90"/>
      <c r="L28" s="91"/>
      <c r="M28" s="91"/>
      <c r="N28" s="91"/>
      <c r="P28" s="55" t="b">
        <f t="shared" si="0"/>
        <v>1</v>
      </c>
      <c r="Q28" s="55" t="b">
        <f t="shared" si="1"/>
        <v>1</v>
      </c>
      <c r="R28" s="55" t="b">
        <f t="shared" si="2"/>
        <v>0</v>
      </c>
      <c r="S28" s="55" t="e">
        <f>OR(#REF!&lt;100000,LEN(#REF!)=5)</f>
        <v>#REF!</v>
      </c>
    </row>
    <row r="29" spans="1:19" ht="15.75" x14ac:dyDescent="0.25">
      <c r="A29" s="84"/>
      <c r="B29" s="85"/>
      <c r="C29" s="86"/>
      <c r="D29" s="86"/>
      <c r="E29" s="86"/>
      <c r="F29" s="88"/>
      <c r="G29" s="89"/>
      <c r="H29" s="89"/>
      <c r="I29" s="89" t="s">
        <v>62</v>
      </c>
      <c r="J29" s="90"/>
      <c r="K29" s="90"/>
      <c r="L29" s="91"/>
      <c r="M29" s="91"/>
      <c r="N29" s="91"/>
      <c r="P29" s="55" t="b">
        <f t="shared" si="0"/>
        <v>1</v>
      </c>
      <c r="Q29" s="55" t="b">
        <f t="shared" si="1"/>
        <v>1</v>
      </c>
      <c r="R29" s="55" t="b">
        <f t="shared" si="2"/>
        <v>0</v>
      </c>
      <c r="S29" s="55" t="e">
        <f>OR(#REF!&lt;100000,LEN(#REF!)=5)</f>
        <v>#REF!</v>
      </c>
    </row>
    <row r="30" spans="1:19" ht="15.75" x14ac:dyDescent="0.25">
      <c r="A30" s="84"/>
      <c r="B30" s="85"/>
      <c r="C30" s="86"/>
      <c r="D30" s="86"/>
      <c r="E30" s="86"/>
      <c r="F30" s="88"/>
      <c r="G30" s="89"/>
      <c r="H30" s="89"/>
      <c r="I30" s="89" t="s">
        <v>62</v>
      </c>
      <c r="J30" s="90"/>
      <c r="K30" s="90"/>
      <c r="L30" s="91"/>
      <c r="M30" s="91"/>
      <c r="N30" s="91"/>
      <c r="P30" s="55" t="b">
        <f t="shared" si="0"/>
        <v>1</v>
      </c>
      <c r="Q30" s="55" t="b">
        <f t="shared" si="1"/>
        <v>1</v>
      </c>
      <c r="R30" s="55" t="b">
        <f t="shared" si="2"/>
        <v>0</v>
      </c>
      <c r="S30" s="55" t="e">
        <f>OR(#REF!&lt;100000,LEN(#REF!)=5)</f>
        <v>#REF!</v>
      </c>
    </row>
    <row r="31" spans="1:19" ht="15.75" x14ac:dyDescent="0.25">
      <c r="A31" s="84"/>
      <c r="B31" s="85"/>
      <c r="C31" s="86"/>
      <c r="D31" s="86"/>
      <c r="E31" s="86"/>
      <c r="F31" s="88"/>
      <c r="G31" s="89"/>
      <c r="H31" s="89"/>
      <c r="I31" s="89" t="s">
        <v>62</v>
      </c>
      <c r="J31" s="90"/>
      <c r="K31" s="90"/>
      <c r="L31" s="91"/>
      <c r="M31" s="91"/>
      <c r="N31" s="91"/>
      <c r="P31" s="55" t="b">
        <f t="shared" si="0"/>
        <v>1</v>
      </c>
      <c r="Q31" s="55" t="b">
        <f t="shared" si="1"/>
        <v>1</v>
      </c>
      <c r="R31" s="55" t="b">
        <f t="shared" si="2"/>
        <v>0</v>
      </c>
      <c r="S31" s="55" t="e">
        <f>OR(#REF!&lt;100000,LEN(#REF!)=5)</f>
        <v>#REF!</v>
      </c>
    </row>
    <row r="32" spans="1:19" ht="13.5" thickBot="1" x14ac:dyDescent="0.25">
      <c r="A32" s="176" t="s">
        <v>146</v>
      </c>
      <c r="B32" s="177"/>
      <c r="C32" s="99">
        <v>100.11</v>
      </c>
      <c r="D32" s="99"/>
      <c r="E32" s="99">
        <f>SUM(E12:E31)</f>
        <v>0</v>
      </c>
      <c r="F32" s="99">
        <f>SUM(F12:F31)</f>
        <v>100.11</v>
      </c>
      <c r="G32" s="100"/>
      <c r="H32" s="100"/>
      <c r="I32" s="100"/>
      <c r="J32" s="101"/>
      <c r="K32" s="101"/>
      <c r="L32" s="102"/>
      <c r="M32" s="103"/>
      <c r="N32" s="104"/>
    </row>
    <row r="34" spans="2:6" x14ac:dyDescent="0.2">
      <c r="B34" s="167" t="s">
        <v>50</v>
      </c>
      <c r="C34" s="168"/>
    </row>
    <row r="35" spans="2:6" x14ac:dyDescent="0.2">
      <c r="B35" s="105" t="s">
        <v>51</v>
      </c>
      <c r="C35" s="106" t="s">
        <v>52</v>
      </c>
    </row>
    <row r="36" spans="2:6" x14ac:dyDescent="0.2">
      <c r="B36" s="105" t="s">
        <v>30</v>
      </c>
      <c r="C36" s="106" t="s">
        <v>53</v>
      </c>
    </row>
    <row r="37" spans="2:6" x14ac:dyDescent="0.2">
      <c r="B37" s="105" t="s">
        <v>31</v>
      </c>
      <c r="C37" s="106" t="s">
        <v>54</v>
      </c>
    </row>
    <row r="38" spans="2:6" x14ac:dyDescent="0.2">
      <c r="B38" s="81" t="s">
        <v>55</v>
      </c>
      <c r="C38" s="107" t="s">
        <v>56</v>
      </c>
    </row>
    <row r="41" spans="2:6" x14ac:dyDescent="0.2">
      <c r="F41" s="55" t="s">
        <v>62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5 J12:K14 J19:J31">
    <cfRule type="expression" priority="107" stopIfTrue="1">
      <formula>AND(SUM($P12:$T12)&gt;0,NOT(ISBLANK(J12)))</formula>
    </cfRule>
    <cfRule type="expression" dxfId="253" priority="108" stopIfTrue="1">
      <formula>SUM($P12:$T12)&gt;0</formula>
    </cfRule>
  </conditionalFormatting>
  <conditionalFormatting sqref="E5 C12:C15 C5 B1:E1 B3:E3 C19:C31">
    <cfRule type="expression" dxfId="252" priority="109" stopIfTrue="1">
      <formula>ISBLANK(B1)</formula>
    </cfRule>
  </conditionalFormatting>
  <conditionalFormatting sqref="L27 L31 L12:N12">
    <cfRule type="expression" dxfId="251" priority="110" stopIfTrue="1">
      <formula>AND(NOT(ISBLANK($C12)),ISBLANK(L12))</formula>
    </cfRule>
  </conditionalFormatting>
  <conditionalFormatting sqref="B12:B15 B19:B31">
    <cfRule type="expression" dxfId="250" priority="111" stopIfTrue="1">
      <formula>AND(NOT(ISBLANK(C12)),ISBLANK(B12))</formula>
    </cfRule>
  </conditionalFormatting>
  <conditionalFormatting sqref="A12:A15 A20:A31">
    <cfRule type="expression" dxfId="249" priority="112" stopIfTrue="1">
      <formula>AND(NOT(ISBLANK(C12)),ISBLANK(A12))</formula>
    </cfRule>
  </conditionalFormatting>
  <conditionalFormatting sqref="E12:E15 E19:E22 E24:E31">
    <cfRule type="expression" dxfId="248" priority="113" stopIfTrue="1">
      <formula>AND(NOT(ISBLANK(C12)),ISBLANK(E12),B12="S")</formula>
    </cfRule>
  </conditionalFormatting>
  <conditionalFormatting sqref="J18">
    <cfRule type="expression" priority="103" stopIfTrue="1">
      <formula>AND(SUM($P18:$T18)&gt;0,NOT(ISBLANK(J18)))</formula>
    </cfRule>
    <cfRule type="expression" dxfId="247" priority="104" stopIfTrue="1">
      <formula>SUM($P18:$T18)&gt;0</formula>
    </cfRule>
  </conditionalFormatting>
  <conditionalFormatting sqref="C18">
    <cfRule type="expression" dxfId="246" priority="105" stopIfTrue="1">
      <formula>ISBLANK(C18)</formula>
    </cfRule>
  </conditionalFormatting>
  <conditionalFormatting sqref="B18">
    <cfRule type="expression" dxfId="245" priority="106" stopIfTrue="1">
      <formula>AND(NOT(ISBLANK(C18)),ISBLANK(B18))</formula>
    </cfRule>
  </conditionalFormatting>
  <conditionalFormatting sqref="J16:J17">
    <cfRule type="expression" priority="97" stopIfTrue="1">
      <formula>AND(SUM($P16:$T16)&gt;0,NOT(ISBLANK(J16)))</formula>
    </cfRule>
    <cfRule type="expression" dxfId="244" priority="98" stopIfTrue="1">
      <formula>SUM($P16:$T16)&gt;0</formula>
    </cfRule>
  </conditionalFormatting>
  <conditionalFormatting sqref="C16:C17">
    <cfRule type="expression" dxfId="243" priority="99" stopIfTrue="1">
      <formula>ISBLANK(C16)</formula>
    </cfRule>
  </conditionalFormatting>
  <conditionalFormatting sqref="B16:B17">
    <cfRule type="expression" dxfId="242" priority="100" stopIfTrue="1">
      <formula>AND(NOT(ISBLANK(C16)),ISBLANK(B16))</formula>
    </cfRule>
  </conditionalFormatting>
  <conditionalFormatting sqref="A16:A17">
    <cfRule type="expression" dxfId="241" priority="101" stopIfTrue="1">
      <formula>AND(NOT(ISBLANK(C16)),ISBLANK(A16))</formula>
    </cfRule>
  </conditionalFormatting>
  <conditionalFormatting sqref="E17">
    <cfRule type="expression" dxfId="240" priority="102" stopIfTrue="1">
      <formula>AND(NOT(ISBLANK(C17)),ISBLANK(E17),B17="S")</formula>
    </cfRule>
  </conditionalFormatting>
  <conditionalFormatting sqref="L25">
    <cfRule type="expression" dxfId="239" priority="96" stopIfTrue="1">
      <formula>AND(NOT(ISBLANK($C25)),ISBLANK(L25))</formula>
    </cfRule>
  </conditionalFormatting>
  <conditionalFormatting sqref="N25">
    <cfRule type="expression" dxfId="238" priority="95" stopIfTrue="1">
      <formula>AND(NOT(ISBLANK($C25)),ISBLANK(N25))</formula>
    </cfRule>
  </conditionalFormatting>
  <conditionalFormatting sqref="L26">
    <cfRule type="expression" dxfId="237" priority="94" stopIfTrue="1">
      <formula>AND(NOT(ISBLANK($C26)),ISBLANK(L26))</formula>
    </cfRule>
  </conditionalFormatting>
  <conditionalFormatting sqref="N26">
    <cfRule type="expression" dxfId="236" priority="93" stopIfTrue="1">
      <formula>AND(NOT(ISBLANK($C26)),ISBLANK(N26))</formula>
    </cfRule>
  </conditionalFormatting>
  <conditionalFormatting sqref="K24">
    <cfRule type="expression" priority="91" stopIfTrue="1">
      <formula>AND(SUM($P24:$T24)&gt;0,NOT(ISBLANK(K24)))</formula>
    </cfRule>
    <cfRule type="expression" dxfId="235" priority="92" stopIfTrue="1">
      <formula>SUM($P24:$T24)&gt;0</formula>
    </cfRule>
  </conditionalFormatting>
  <conditionalFormatting sqref="L24">
    <cfRule type="expression" dxfId="234" priority="90" stopIfTrue="1">
      <formula>AND(NOT(ISBLANK($C24)),ISBLANK(L24))</formula>
    </cfRule>
  </conditionalFormatting>
  <conditionalFormatting sqref="M24">
    <cfRule type="expression" dxfId="233" priority="89" stopIfTrue="1">
      <formula>AND(NOT(ISBLANK($C24)),ISBLANK(M24))</formula>
    </cfRule>
  </conditionalFormatting>
  <conditionalFormatting sqref="N24">
    <cfRule type="expression" dxfId="232" priority="88" stopIfTrue="1">
      <formula>AND(NOT(ISBLANK($C24)),ISBLANK(N24))</formula>
    </cfRule>
  </conditionalFormatting>
  <conditionalFormatting sqref="K25">
    <cfRule type="expression" priority="86" stopIfTrue="1">
      <formula>AND(SUM($P25:$T25)&gt;0,NOT(ISBLANK(K25)))</formula>
    </cfRule>
    <cfRule type="expression" dxfId="231" priority="87" stopIfTrue="1">
      <formula>SUM($P25:$T25)&gt;0</formula>
    </cfRule>
  </conditionalFormatting>
  <conditionalFormatting sqref="M25">
    <cfRule type="expression" dxfId="230" priority="85" stopIfTrue="1">
      <formula>AND(NOT(ISBLANK($C25)),ISBLANK(M25))</formula>
    </cfRule>
  </conditionalFormatting>
  <conditionalFormatting sqref="K26">
    <cfRule type="expression" priority="83" stopIfTrue="1">
      <formula>AND(SUM($P26:$T26)&gt;0,NOT(ISBLANK(K26)))</formula>
    </cfRule>
    <cfRule type="expression" dxfId="229" priority="84" stopIfTrue="1">
      <formula>SUM($P26:$T26)&gt;0</formula>
    </cfRule>
  </conditionalFormatting>
  <conditionalFormatting sqref="K27">
    <cfRule type="expression" priority="81" stopIfTrue="1">
      <formula>AND(SUM($P27:$T27)&gt;0,NOT(ISBLANK(K27)))</formula>
    </cfRule>
    <cfRule type="expression" dxfId="228" priority="82" stopIfTrue="1">
      <formula>SUM($P27:$T27)&gt;0</formula>
    </cfRule>
  </conditionalFormatting>
  <conditionalFormatting sqref="M26">
    <cfRule type="expression" dxfId="227" priority="80" stopIfTrue="1">
      <formula>AND(NOT(ISBLANK($C26)),ISBLANK(M26))</formula>
    </cfRule>
  </conditionalFormatting>
  <conditionalFormatting sqref="M27">
    <cfRule type="expression" dxfId="226" priority="79" stopIfTrue="1">
      <formula>AND(NOT(ISBLANK($C27)),ISBLANK(M27))</formula>
    </cfRule>
  </conditionalFormatting>
  <conditionalFormatting sqref="N27">
    <cfRule type="expression" dxfId="225" priority="78" stopIfTrue="1">
      <formula>AND(NOT(ISBLANK($C27)),ISBLANK(N27))</formula>
    </cfRule>
  </conditionalFormatting>
  <conditionalFormatting sqref="K28">
    <cfRule type="expression" priority="76" stopIfTrue="1">
      <formula>AND(SUM($P28:$T28)&gt;0,NOT(ISBLANK(K28)))</formula>
    </cfRule>
    <cfRule type="expression" dxfId="224" priority="77" stopIfTrue="1">
      <formula>SUM($P28:$T28)&gt;0</formula>
    </cfRule>
  </conditionalFormatting>
  <conditionalFormatting sqref="L28">
    <cfRule type="expression" dxfId="223" priority="75" stopIfTrue="1">
      <formula>AND(NOT(ISBLANK($C28)),ISBLANK(L28))</formula>
    </cfRule>
  </conditionalFormatting>
  <conditionalFormatting sqref="M28">
    <cfRule type="expression" dxfId="222" priority="74" stopIfTrue="1">
      <formula>AND(NOT(ISBLANK($C28)),ISBLANK(M28))</formula>
    </cfRule>
  </conditionalFormatting>
  <conditionalFormatting sqref="N28">
    <cfRule type="expression" dxfId="221" priority="73" stopIfTrue="1">
      <formula>AND(NOT(ISBLANK($C28)),ISBLANK(N28))</formula>
    </cfRule>
  </conditionalFormatting>
  <conditionalFormatting sqref="K29">
    <cfRule type="expression" priority="71" stopIfTrue="1">
      <formula>AND(SUM($P29:$T29)&gt;0,NOT(ISBLANK(K29)))</formula>
    </cfRule>
    <cfRule type="expression" dxfId="220" priority="72" stopIfTrue="1">
      <formula>SUM($P29:$T29)&gt;0</formula>
    </cfRule>
  </conditionalFormatting>
  <conditionalFormatting sqref="L29">
    <cfRule type="expression" dxfId="219" priority="70" stopIfTrue="1">
      <formula>AND(NOT(ISBLANK($C29)),ISBLANK(L29))</formula>
    </cfRule>
  </conditionalFormatting>
  <conditionalFormatting sqref="M29">
    <cfRule type="expression" dxfId="218" priority="69" stopIfTrue="1">
      <formula>AND(NOT(ISBLANK($C29)),ISBLANK(M29))</formula>
    </cfRule>
  </conditionalFormatting>
  <conditionalFormatting sqref="N29">
    <cfRule type="expression" dxfId="217" priority="68" stopIfTrue="1">
      <formula>AND(NOT(ISBLANK($C29)),ISBLANK(N29))</formula>
    </cfRule>
  </conditionalFormatting>
  <conditionalFormatting sqref="K30">
    <cfRule type="expression" priority="66" stopIfTrue="1">
      <formula>AND(SUM($P30:$T30)&gt;0,NOT(ISBLANK(K30)))</formula>
    </cfRule>
    <cfRule type="expression" dxfId="216" priority="67" stopIfTrue="1">
      <formula>SUM($P30:$T30)&gt;0</formula>
    </cfRule>
  </conditionalFormatting>
  <conditionalFormatting sqref="L30">
    <cfRule type="expression" dxfId="215" priority="65" stopIfTrue="1">
      <formula>AND(NOT(ISBLANK($C30)),ISBLANK(L30))</formula>
    </cfRule>
  </conditionalFormatting>
  <conditionalFormatting sqref="M30">
    <cfRule type="expression" dxfId="214" priority="64" stopIfTrue="1">
      <formula>AND(NOT(ISBLANK($C30)),ISBLANK(M30))</formula>
    </cfRule>
  </conditionalFormatting>
  <conditionalFormatting sqref="N30">
    <cfRule type="expression" dxfId="213" priority="63" stopIfTrue="1">
      <formula>AND(NOT(ISBLANK($C30)),ISBLANK(N30))</formula>
    </cfRule>
  </conditionalFormatting>
  <conditionalFormatting sqref="D13:D15 D19:D31">
    <cfRule type="expression" dxfId="212" priority="62" stopIfTrue="1">
      <formula>AND(NOT(ISBLANK(B13)),ISBLANK(D13),A13="S")</formula>
    </cfRule>
  </conditionalFormatting>
  <conditionalFormatting sqref="D18">
    <cfRule type="expression" dxfId="211" priority="61" stopIfTrue="1">
      <formula>AND(NOT(ISBLANK(B18)),ISBLANK(D18),A18="S")</formula>
    </cfRule>
  </conditionalFormatting>
  <conditionalFormatting sqref="D16:D17">
    <cfRule type="expression" dxfId="210" priority="60" stopIfTrue="1">
      <formula>AND(NOT(ISBLANK(B16)),ISBLANK(D16),A16="S")</formula>
    </cfRule>
  </conditionalFormatting>
  <conditionalFormatting sqref="K31">
    <cfRule type="expression" priority="58" stopIfTrue="1">
      <formula>AND(SUM($P31:$T31)&gt;0,NOT(ISBLANK(K31)))</formula>
    </cfRule>
    <cfRule type="expression" dxfId="209" priority="59" stopIfTrue="1">
      <formula>SUM($P31:$T31)&gt;0</formula>
    </cfRule>
  </conditionalFormatting>
  <conditionalFormatting sqref="M31">
    <cfRule type="expression" dxfId="208" priority="57" stopIfTrue="1">
      <formula>AND(NOT(ISBLANK($C31)),ISBLANK(M31))</formula>
    </cfRule>
  </conditionalFormatting>
  <conditionalFormatting sqref="N31">
    <cfRule type="expression" dxfId="207" priority="56" stopIfTrue="1">
      <formula>AND(NOT(ISBLANK($C31)),ISBLANK(N31))</formula>
    </cfRule>
  </conditionalFormatting>
  <conditionalFormatting sqref="E16">
    <cfRule type="expression" dxfId="206" priority="55" stopIfTrue="1">
      <formula>AND(NOT(ISBLANK(C16)),ISBLANK(E16),B16="S")</formula>
    </cfRule>
  </conditionalFormatting>
  <conditionalFormatting sqref="A19">
    <cfRule type="expression" dxfId="205" priority="54" stopIfTrue="1">
      <formula>AND(NOT(ISBLANK(C19)),ISBLANK(A19))</formula>
    </cfRule>
  </conditionalFormatting>
  <conditionalFormatting sqref="E18">
    <cfRule type="expression" dxfId="204" priority="53" stopIfTrue="1">
      <formula>AND(NOT(ISBLANK(C18)),ISBLANK(E18),B18="S")</formula>
    </cfRule>
  </conditionalFormatting>
  <conditionalFormatting sqref="M13">
    <cfRule type="expression" dxfId="203" priority="52" stopIfTrue="1">
      <formula>AND(NOT(ISBLANK($C13)),ISBLANK(M13))</formula>
    </cfRule>
  </conditionalFormatting>
  <conditionalFormatting sqref="K15">
    <cfRule type="expression" priority="50" stopIfTrue="1">
      <formula>AND(SUM($P15:$T15)&gt;0,NOT(ISBLANK(K15)))</formula>
    </cfRule>
    <cfRule type="expression" dxfId="202" priority="51" stopIfTrue="1">
      <formula>SUM($P15:$T15)&gt;0</formula>
    </cfRule>
  </conditionalFormatting>
  <conditionalFormatting sqref="K16">
    <cfRule type="expression" priority="48" stopIfTrue="1">
      <formula>AND(SUM($P16:$T16)&gt;0,NOT(ISBLANK(K16)))</formula>
    </cfRule>
    <cfRule type="expression" dxfId="201" priority="49" stopIfTrue="1">
      <formula>SUM($P16:$T16)&gt;0</formula>
    </cfRule>
  </conditionalFormatting>
  <conditionalFormatting sqref="M15">
    <cfRule type="expression" dxfId="200" priority="47" stopIfTrue="1">
      <formula>AND(NOT(ISBLANK($C15)),ISBLANK(M15))</formula>
    </cfRule>
  </conditionalFormatting>
  <conditionalFormatting sqref="K17">
    <cfRule type="expression" priority="45" stopIfTrue="1">
      <formula>AND(SUM($P17:$T17)&gt;0,NOT(ISBLANK(K17)))</formula>
    </cfRule>
    <cfRule type="expression" dxfId="199" priority="46" stopIfTrue="1">
      <formula>SUM($P17:$T17)&gt;0</formula>
    </cfRule>
  </conditionalFormatting>
  <conditionalFormatting sqref="A18">
    <cfRule type="expression" dxfId="198" priority="44" stopIfTrue="1">
      <formula>AND(NOT(ISBLANK(C18)),ISBLANK(A18))</formula>
    </cfRule>
  </conditionalFormatting>
  <conditionalFormatting sqref="K18">
    <cfRule type="expression" priority="42" stopIfTrue="1">
      <formula>AND(SUM($P18:$T18)&gt;0,NOT(ISBLANK(K18)))</formula>
    </cfRule>
    <cfRule type="expression" dxfId="197" priority="43" stopIfTrue="1">
      <formula>SUM($P18:$T18)&gt;0</formula>
    </cfRule>
  </conditionalFormatting>
  <conditionalFormatting sqref="K19">
    <cfRule type="expression" priority="40" stopIfTrue="1">
      <formula>AND(SUM($P19:$T19)&gt;0,NOT(ISBLANK(K19)))</formula>
    </cfRule>
    <cfRule type="expression" dxfId="196" priority="41" stopIfTrue="1">
      <formula>SUM($P19:$T19)&gt;0</formula>
    </cfRule>
  </conditionalFormatting>
  <conditionalFormatting sqref="K20">
    <cfRule type="expression" priority="38" stopIfTrue="1">
      <formula>AND(SUM($P20:$T20)&gt;0,NOT(ISBLANK(K20)))</formula>
    </cfRule>
    <cfRule type="expression" dxfId="195" priority="39" stopIfTrue="1">
      <formula>SUM($P20:$T20)&gt;0</formula>
    </cfRule>
  </conditionalFormatting>
  <conditionalFormatting sqref="L20">
    <cfRule type="expression" dxfId="194" priority="37" stopIfTrue="1">
      <formula>AND(NOT(ISBLANK($C20)),ISBLANK(L20))</formula>
    </cfRule>
  </conditionalFormatting>
  <conditionalFormatting sqref="M20">
    <cfRule type="expression" dxfId="193" priority="36" stopIfTrue="1">
      <formula>AND(NOT(ISBLANK($C20)),ISBLANK(M20))</formula>
    </cfRule>
  </conditionalFormatting>
  <conditionalFormatting sqref="N20">
    <cfRule type="expression" dxfId="192" priority="35" stopIfTrue="1">
      <formula>AND(NOT(ISBLANK($C20)),ISBLANK(N20))</formula>
    </cfRule>
  </conditionalFormatting>
  <conditionalFormatting sqref="K21">
    <cfRule type="expression" priority="33" stopIfTrue="1">
      <formula>AND(SUM($P21:$T21)&gt;0,NOT(ISBLANK(K21)))</formula>
    </cfRule>
    <cfRule type="expression" dxfId="191" priority="34" stopIfTrue="1">
      <formula>SUM($P21:$T21)&gt;0</formula>
    </cfRule>
  </conditionalFormatting>
  <conditionalFormatting sqref="L21">
    <cfRule type="expression" dxfId="190" priority="32" stopIfTrue="1">
      <formula>AND(NOT(ISBLANK($C21)),ISBLANK(L21))</formula>
    </cfRule>
  </conditionalFormatting>
  <conditionalFormatting sqref="M21">
    <cfRule type="expression" dxfId="189" priority="31" stopIfTrue="1">
      <formula>AND(NOT(ISBLANK($C21)),ISBLANK(M21))</formula>
    </cfRule>
  </conditionalFormatting>
  <conditionalFormatting sqref="N21">
    <cfRule type="expression" dxfId="188" priority="30" stopIfTrue="1">
      <formula>AND(NOT(ISBLANK($C21)),ISBLANK(N21))</formula>
    </cfRule>
  </conditionalFormatting>
  <conditionalFormatting sqref="K22">
    <cfRule type="expression" priority="28" stopIfTrue="1">
      <formula>AND(SUM($P22:$T22)&gt;0,NOT(ISBLANK(K22)))</formula>
    </cfRule>
    <cfRule type="expression" dxfId="187" priority="29" stopIfTrue="1">
      <formula>SUM($P22:$T22)&gt;0</formula>
    </cfRule>
  </conditionalFormatting>
  <conditionalFormatting sqref="L22">
    <cfRule type="expression" dxfId="186" priority="27" stopIfTrue="1">
      <formula>AND(NOT(ISBLANK($C22)),ISBLANK(L22))</formula>
    </cfRule>
  </conditionalFormatting>
  <conditionalFormatting sqref="M22">
    <cfRule type="expression" dxfId="185" priority="26" stopIfTrue="1">
      <formula>AND(NOT(ISBLANK($C22)),ISBLANK(M22))</formula>
    </cfRule>
  </conditionalFormatting>
  <conditionalFormatting sqref="N22">
    <cfRule type="expression" dxfId="184" priority="25" stopIfTrue="1">
      <formula>AND(NOT(ISBLANK($C22)),ISBLANK(N22))</formula>
    </cfRule>
  </conditionalFormatting>
  <conditionalFormatting sqref="K23">
    <cfRule type="expression" priority="23" stopIfTrue="1">
      <formula>AND(SUM($P23:$T23)&gt;0,NOT(ISBLANK(K23)))</formula>
    </cfRule>
    <cfRule type="expression" dxfId="183" priority="24" stopIfTrue="1">
      <formula>SUM($P23:$T23)&gt;0</formula>
    </cfRule>
  </conditionalFormatting>
  <conditionalFormatting sqref="L23">
    <cfRule type="expression" dxfId="182" priority="22" stopIfTrue="1">
      <formula>AND(NOT(ISBLANK($C23)),ISBLANK(L23))</formula>
    </cfRule>
  </conditionalFormatting>
  <conditionalFormatting sqref="M23">
    <cfRule type="expression" dxfId="181" priority="21" stopIfTrue="1">
      <formula>AND(NOT(ISBLANK($C23)),ISBLANK(M23))</formula>
    </cfRule>
  </conditionalFormatting>
  <conditionalFormatting sqref="N23">
    <cfRule type="expression" dxfId="180" priority="20" stopIfTrue="1">
      <formula>AND(NOT(ISBLANK($C23)),ISBLANK(N23))</formula>
    </cfRule>
  </conditionalFormatting>
  <conditionalFormatting sqref="L13">
    <cfRule type="expression" dxfId="179" priority="19" stopIfTrue="1">
      <formula>AND(NOT(ISBLANK($C13)),ISBLANK(L13))</formula>
    </cfRule>
  </conditionalFormatting>
  <conditionalFormatting sqref="N13">
    <cfRule type="expression" dxfId="178" priority="18" stopIfTrue="1">
      <formula>AND(NOT(ISBLANK($C13)),ISBLANK(N13))</formula>
    </cfRule>
  </conditionalFormatting>
  <conditionalFormatting sqref="L14">
    <cfRule type="expression" dxfId="177" priority="17" stopIfTrue="1">
      <formula>AND(NOT(ISBLANK($C14)),ISBLANK(L14))</formula>
    </cfRule>
  </conditionalFormatting>
  <conditionalFormatting sqref="M14">
    <cfRule type="expression" dxfId="176" priority="16" stopIfTrue="1">
      <formula>AND(NOT(ISBLANK($C14)),ISBLANK(M14))</formula>
    </cfRule>
  </conditionalFormatting>
  <conditionalFormatting sqref="N14">
    <cfRule type="expression" dxfId="175" priority="15" stopIfTrue="1">
      <formula>AND(NOT(ISBLANK($C14)),ISBLANK(N14))</formula>
    </cfRule>
  </conditionalFormatting>
  <conditionalFormatting sqref="L15">
    <cfRule type="expression" dxfId="174" priority="14" stopIfTrue="1">
      <formula>AND(NOT(ISBLANK($C15)),ISBLANK(L15))</formula>
    </cfRule>
  </conditionalFormatting>
  <conditionalFormatting sqref="N15">
    <cfRule type="expression" dxfId="173" priority="13" stopIfTrue="1">
      <formula>AND(NOT(ISBLANK($C15)),ISBLANK(N15))</formula>
    </cfRule>
  </conditionalFormatting>
  <conditionalFormatting sqref="L16">
    <cfRule type="expression" dxfId="172" priority="12" stopIfTrue="1">
      <formula>AND(NOT(ISBLANK($C16)),ISBLANK(L16))</formula>
    </cfRule>
  </conditionalFormatting>
  <conditionalFormatting sqref="M16">
    <cfRule type="expression" dxfId="171" priority="11" stopIfTrue="1">
      <formula>AND(NOT(ISBLANK($C16)),ISBLANK(M16))</formula>
    </cfRule>
  </conditionalFormatting>
  <conditionalFormatting sqref="N16">
    <cfRule type="expression" dxfId="170" priority="10" stopIfTrue="1">
      <formula>AND(NOT(ISBLANK($C16)),ISBLANK(N16))</formula>
    </cfRule>
  </conditionalFormatting>
  <conditionalFormatting sqref="L17">
    <cfRule type="expression" dxfId="169" priority="9" stopIfTrue="1">
      <formula>AND(NOT(ISBLANK($C17)),ISBLANK(L17))</formula>
    </cfRule>
  </conditionalFormatting>
  <conditionalFormatting sqref="M17">
    <cfRule type="expression" dxfId="168" priority="8" stopIfTrue="1">
      <formula>AND(NOT(ISBLANK($C17)),ISBLANK(M17))</formula>
    </cfRule>
  </conditionalFormatting>
  <conditionalFormatting sqref="N17">
    <cfRule type="expression" dxfId="167" priority="7" stopIfTrue="1">
      <formula>AND(NOT(ISBLANK($C17)),ISBLANK(N17))</formula>
    </cfRule>
  </conditionalFormatting>
  <conditionalFormatting sqref="L18">
    <cfRule type="expression" dxfId="166" priority="6" stopIfTrue="1">
      <formula>AND(NOT(ISBLANK($C18)),ISBLANK(L18))</formula>
    </cfRule>
  </conditionalFormatting>
  <conditionalFormatting sqref="M18">
    <cfRule type="expression" dxfId="165" priority="5" stopIfTrue="1">
      <formula>AND(NOT(ISBLANK($C18)),ISBLANK(M18))</formula>
    </cfRule>
  </conditionalFormatting>
  <conditionalFormatting sqref="N18">
    <cfRule type="expression" dxfId="164" priority="4" stopIfTrue="1">
      <formula>AND(NOT(ISBLANK($C18)),ISBLANK(N18))</formula>
    </cfRule>
  </conditionalFormatting>
  <conditionalFormatting sqref="L19">
    <cfRule type="expression" dxfId="163" priority="3" stopIfTrue="1">
      <formula>AND(NOT(ISBLANK($C19)),ISBLANK(L19))</formula>
    </cfRule>
  </conditionalFormatting>
  <conditionalFormatting sqref="M19">
    <cfRule type="expression" dxfId="162" priority="2" stopIfTrue="1">
      <formula>AND(NOT(ISBLANK($C19)),ISBLANK(M19))</formula>
    </cfRule>
  </conditionalFormatting>
  <conditionalFormatting sqref="N19">
    <cfRule type="expression" dxfId="161" priority="1" stopIfTrue="1">
      <formula>AND(NOT(ISBLANK($C19)),ISBLANK(N19))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6"/>
  <sheetViews>
    <sheetView workbookViewId="0">
      <selection activeCell="L36" sqref="L36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14.25" x14ac:dyDescent="0.2">
      <c r="A1" s="1" t="s">
        <v>0</v>
      </c>
      <c r="B1" s="158" t="s">
        <v>64</v>
      </c>
      <c r="C1" s="159"/>
      <c r="D1" s="159"/>
      <c r="E1" s="16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5"/>
      <c r="N2" s="6"/>
    </row>
    <row r="3" spans="1:26" ht="14.25" x14ac:dyDescent="0.2">
      <c r="A3" s="7" t="s">
        <v>2</v>
      </c>
      <c r="B3" s="158" t="s">
        <v>140</v>
      </c>
      <c r="C3" s="159"/>
      <c r="D3" s="159"/>
      <c r="E3" s="160"/>
      <c r="F3" s="8"/>
      <c r="G3" s="8"/>
      <c r="H3" s="8"/>
      <c r="I3" s="8"/>
      <c r="J3" s="8"/>
      <c r="K3" s="8"/>
      <c r="N3" s="6"/>
    </row>
    <row r="4" spans="1:26" x14ac:dyDescent="0.2">
      <c r="A4" s="5"/>
      <c r="N4" s="6"/>
    </row>
    <row r="5" spans="1:26" ht="25.5" x14ac:dyDescent="0.2">
      <c r="A5" s="9" t="s">
        <v>3</v>
      </c>
      <c r="B5" s="10" t="s">
        <v>4</v>
      </c>
      <c r="C5" s="11">
        <v>43292</v>
      </c>
      <c r="D5" s="10" t="s">
        <v>5</v>
      </c>
      <c r="E5" s="121">
        <v>43322</v>
      </c>
      <c r="F5" s="122"/>
      <c r="G5" s="12"/>
      <c r="H5" s="13"/>
      <c r="I5" s="13"/>
      <c r="J5" s="13"/>
      <c r="K5" s="13"/>
      <c r="N5" s="6"/>
    </row>
    <row r="6" spans="1:26" x14ac:dyDescent="0.2">
      <c r="A6" s="5"/>
      <c r="N6" s="6"/>
    </row>
    <row r="7" spans="1:26" x14ac:dyDescent="0.2">
      <c r="A7" s="5"/>
      <c r="N7" s="6"/>
    </row>
    <row r="8" spans="1:26" x14ac:dyDescent="0.2">
      <c r="A8" s="112" t="s">
        <v>6</v>
      </c>
      <c r="B8" s="15" t="s">
        <v>7</v>
      </c>
      <c r="C8" s="15" t="s">
        <v>8</v>
      </c>
      <c r="D8" s="15" t="s">
        <v>7</v>
      </c>
      <c r="E8" s="15" t="s">
        <v>9</v>
      </c>
      <c r="F8" s="15" t="s">
        <v>10</v>
      </c>
      <c r="G8" s="156" t="s">
        <v>11</v>
      </c>
      <c r="H8" s="161"/>
      <c r="I8" s="161"/>
      <c r="J8" s="157"/>
      <c r="K8" s="112" t="s">
        <v>12</v>
      </c>
      <c r="L8" s="15" t="s">
        <v>13</v>
      </c>
      <c r="M8" s="16" t="s">
        <v>14</v>
      </c>
      <c r="N8" s="16" t="s">
        <v>15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">
      <c r="A9" s="18" t="s">
        <v>16</v>
      </c>
      <c r="B9" s="19" t="s">
        <v>17</v>
      </c>
      <c r="C9" s="19" t="s">
        <v>18</v>
      </c>
      <c r="D9" s="19" t="s">
        <v>18</v>
      </c>
      <c r="E9" s="19" t="s">
        <v>19</v>
      </c>
      <c r="F9" s="19" t="s">
        <v>18</v>
      </c>
      <c r="G9" s="162"/>
      <c r="H9" s="163"/>
      <c r="I9" s="163"/>
      <c r="J9" s="164"/>
      <c r="K9" s="18" t="s">
        <v>20</v>
      </c>
      <c r="L9" s="19" t="s">
        <v>21</v>
      </c>
      <c r="M9" s="20"/>
      <c r="N9" s="21" t="s">
        <v>22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">
      <c r="A10" s="22" t="s">
        <v>23</v>
      </c>
      <c r="B10" s="23" t="s">
        <v>24</v>
      </c>
      <c r="C10" s="23" t="s">
        <v>25</v>
      </c>
      <c r="D10" s="23" t="s">
        <v>25</v>
      </c>
      <c r="E10" s="23" t="s">
        <v>25</v>
      </c>
      <c r="F10" s="23" t="s">
        <v>25</v>
      </c>
      <c r="G10" s="24" t="s">
        <v>26</v>
      </c>
      <c r="H10" s="24" t="s">
        <v>27</v>
      </c>
      <c r="I10" s="24" t="s">
        <v>28</v>
      </c>
      <c r="J10" s="24"/>
      <c r="K10" s="25" t="s">
        <v>29</v>
      </c>
      <c r="L10" s="26"/>
      <c r="M10" s="27"/>
      <c r="N10" s="28"/>
    </row>
    <row r="11" spans="1:26" x14ac:dyDescent="0.2">
      <c r="A11" s="29"/>
      <c r="B11" s="23"/>
      <c r="C11" s="23"/>
      <c r="D11" s="23"/>
      <c r="E11" s="23"/>
      <c r="F11" s="23"/>
      <c r="G11" s="24"/>
      <c r="H11" s="24"/>
      <c r="I11" s="24"/>
      <c r="J11" s="24"/>
      <c r="K11" s="24"/>
      <c r="L11" s="26"/>
      <c r="M11" s="27"/>
      <c r="N11" s="27"/>
    </row>
    <row r="12" spans="1:26" ht="15.75" x14ac:dyDescent="0.25">
      <c r="A12" s="39">
        <v>43294</v>
      </c>
      <c r="B12" s="40" t="s">
        <v>55</v>
      </c>
      <c r="C12" s="32">
        <v>39.99</v>
      </c>
      <c r="D12" s="33">
        <v>0</v>
      </c>
      <c r="E12" s="32"/>
      <c r="F12" s="34">
        <f t="shared" ref="F12:F29" si="0">C12-D12</f>
        <v>39.99</v>
      </c>
      <c r="G12" s="35">
        <v>528</v>
      </c>
      <c r="H12" s="35">
        <v>4102</v>
      </c>
      <c r="I12" s="36"/>
      <c r="J12" s="37" t="s">
        <v>57</v>
      </c>
      <c r="K12" s="37" t="s">
        <v>117</v>
      </c>
      <c r="L12" s="38" t="s">
        <v>118</v>
      </c>
      <c r="M12" s="38" t="s">
        <v>119</v>
      </c>
      <c r="N12" s="38" t="s">
        <v>120</v>
      </c>
      <c r="P12" t="b">
        <f t="shared" ref="P12:P28" si="1">OR(G12&lt;100,LEN(G12)=2)</f>
        <v>0</v>
      </c>
      <c r="Q12" t="b">
        <f t="shared" ref="Q12:Q28" si="2">OR(H12&lt;1000,LEN(H12)=3)</f>
        <v>0</v>
      </c>
      <c r="R12" t="b">
        <f t="shared" ref="R12:R28" si="3">IF(I12&lt;1000,TRUE)</f>
        <v>1</v>
      </c>
      <c r="S12" t="e">
        <f>OR(#REF!&lt;100000,LEN(#REF!)=5)</f>
        <v>#REF!</v>
      </c>
    </row>
    <row r="13" spans="1:26" ht="15.75" x14ac:dyDescent="0.25">
      <c r="A13" s="39">
        <v>43294</v>
      </c>
      <c r="B13" s="40" t="s">
        <v>55</v>
      </c>
      <c r="C13" s="32">
        <v>59.4</v>
      </c>
      <c r="D13" s="33" t="str">
        <f t="shared" ref="D13:D28" si="4">IF(B13="S",IF(ISBLANK(E13),ROUND(C13*0.2/1.2,2),E13),"")</f>
        <v/>
      </c>
      <c r="E13" s="32"/>
      <c r="F13" s="34">
        <v>59.4</v>
      </c>
      <c r="G13" s="35">
        <v>510</v>
      </c>
      <c r="H13" s="35">
        <v>2215</v>
      </c>
      <c r="I13" s="36" t="s">
        <v>121</v>
      </c>
      <c r="J13" s="37" t="s">
        <v>31</v>
      </c>
      <c r="K13" s="37" t="s">
        <v>122</v>
      </c>
      <c r="L13" s="38" t="s">
        <v>123</v>
      </c>
      <c r="M13" s="38" t="s">
        <v>119</v>
      </c>
      <c r="N13" s="38" t="s">
        <v>124</v>
      </c>
      <c r="P13" t="b">
        <f t="shared" si="1"/>
        <v>0</v>
      </c>
      <c r="Q13" t="b">
        <f t="shared" si="2"/>
        <v>0</v>
      </c>
      <c r="R13" t="b">
        <f t="shared" si="3"/>
        <v>0</v>
      </c>
      <c r="S13" t="e">
        <f>OR(#REF!&lt;100000,LEN(#REF!)=5)</f>
        <v>#REF!</v>
      </c>
    </row>
    <row r="14" spans="1:26" ht="15.75" x14ac:dyDescent="0.25">
      <c r="A14" s="39">
        <v>43300</v>
      </c>
      <c r="B14" s="40" t="s">
        <v>31</v>
      </c>
      <c r="C14" s="32">
        <v>27.6</v>
      </c>
      <c r="D14" s="33">
        <f t="shared" si="4"/>
        <v>4.5999999999999996</v>
      </c>
      <c r="E14" s="32"/>
      <c r="F14" s="34">
        <f t="shared" si="0"/>
        <v>23</v>
      </c>
      <c r="G14" s="35">
        <v>510</v>
      </c>
      <c r="H14" s="35">
        <v>2215</v>
      </c>
      <c r="I14" s="36" t="s">
        <v>121</v>
      </c>
      <c r="J14" s="37" t="s">
        <v>31</v>
      </c>
      <c r="K14" s="37" t="s">
        <v>122</v>
      </c>
      <c r="L14" s="38" t="s">
        <v>125</v>
      </c>
      <c r="M14" s="38" t="s">
        <v>126</v>
      </c>
      <c r="N14" s="38" t="s">
        <v>127</v>
      </c>
    </row>
    <row r="15" spans="1:26" ht="15.75" x14ac:dyDescent="0.25">
      <c r="A15" s="39">
        <v>43306</v>
      </c>
      <c r="B15" s="40" t="s">
        <v>57</v>
      </c>
      <c r="C15" s="32">
        <v>97.98</v>
      </c>
      <c r="D15" s="33">
        <v>16.309999999999999</v>
      </c>
      <c r="E15" s="32"/>
      <c r="F15" s="34">
        <f t="shared" si="0"/>
        <v>81.67</v>
      </c>
      <c r="G15" s="35">
        <v>115</v>
      </c>
      <c r="H15" s="35">
        <v>4014</v>
      </c>
      <c r="I15" s="36"/>
      <c r="J15" s="37" t="s">
        <v>57</v>
      </c>
      <c r="K15" s="37" t="s">
        <v>95</v>
      </c>
      <c r="L15" s="38" t="s">
        <v>128</v>
      </c>
      <c r="M15" s="38" t="s">
        <v>129</v>
      </c>
      <c r="N15" s="38" t="s">
        <v>130</v>
      </c>
    </row>
    <row r="16" spans="1:26" ht="15.75" x14ac:dyDescent="0.25">
      <c r="A16" s="39">
        <v>43306</v>
      </c>
      <c r="B16" s="40" t="s">
        <v>31</v>
      </c>
      <c r="C16" s="32">
        <v>150.05000000000001</v>
      </c>
      <c r="D16" s="33">
        <f t="shared" si="4"/>
        <v>25.01</v>
      </c>
      <c r="E16" s="32"/>
      <c r="F16" s="34">
        <f t="shared" si="0"/>
        <v>125.04</v>
      </c>
      <c r="G16" s="35">
        <v>115</v>
      </c>
      <c r="H16" s="35">
        <v>4014</v>
      </c>
      <c r="I16" s="36"/>
      <c r="J16" s="37" t="s">
        <v>57</v>
      </c>
      <c r="K16" s="37" t="s">
        <v>95</v>
      </c>
      <c r="L16" s="38" t="s">
        <v>131</v>
      </c>
      <c r="M16" s="38" t="s">
        <v>132</v>
      </c>
      <c r="N16" s="38" t="s">
        <v>133</v>
      </c>
    </row>
    <row r="17" spans="1:19" ht="15.75" x14ac:dyDescent="0.25">
      <c r="A17" s="39">
        <v>43307</v>
      </c>
      <c r="B17" s="40" t="s">
        <v>55</v>
      </c>
      <c r="C17" s="32">
        <v>11.49</v>
      </c>
      <c r="D17" s="33" t="str">
        <f t="shared" si="4"/>
        <v/>
      </c>
      <c r="E17" s="32"/>
      <c r="F17" s="34">
        <v>11.49</v>
      </c>
      <c r="G17" s="35">
        <v>510</v>
      </c>
      <c r="H17" s="35">
        <v>2215</v>
      </c>
      <c r="I17" s="36" t="s">
        <v>134</v>
      </c>
      <c r="J17" s="37" t="s">
        <v>57</v>
      </c>
      <c r="K17" s="37" t="s">
        <v>122</v>
      </c>
      <c r="L17" s="38" t="s">
        <v>135</v>
      </c>
      <c r="M17" s="38" t="s">
        <v>136</v>
      </c>
      <c r="N17" s="38" t="s">
        <v>130</v>
      </c>
    </row>
    <row r="18" spans="1:19" ht="15.75" x14ac:dyDescent="0.25">
      <c r="A18" s="39">
        <v>43314</v>
      </c>
      <c r="B18" s="40" t="s">
        <v>55</v>
      </c>
      <c r="C18" s="32">
        <v>95.2</v>
      </c>
      <c r="D18" s="33" t="str">
        <f>IF(B18="S",IF(ISBLANK(E18),ROUND(C18*0.2/1.2,2),E18),"")</f>
        <v/>
      </c>
      <c r="E18" s="32"/>
      <c r="F18" s="34">
        <v>95.2</v>
      </c>
      <c r="G18" s="35">
        <v>115</v>
      </c>
      <c r="H18" s="35">
        <v>4014</v>
      </c>
      <c r="I18" s="36"/>
      <c r="J18" s="37" t="s">
        <v>31</v>
      </c>
      <c r="K18" s="37" t="s">
        <v>95</v>
      </c>
      <c r="L18" s="38" t="s">
        <v>137</v>
      </c>
      <c r="M18" s="38" t="s">
        <v>138</v>
      </c>
      <c r="N18" s="38" t="s">
        <v>139</v>
      </c>
    </row>
    <row r="19" spans="1:19" ht="15.75" x14ac:dyDescent="0.25">
      <c r="A19" s="39">
        <v>43321</v>
      </c>
      <c r="B19" s="40" t="s">
        <v>55</v>
      </c>
      <c r="C19" s="32">
        <v>14.9</v>
      </c>
      <c r="D19" s="33" t="str">
        <f>IF(B19="S",IF(ISBLANK(E19),ROUND(C19*0.2/1.2,2),E19),"")</f>
        <v/>
      </c>
      <c r="E19" s="32"/>
      <c r="F19" s="34">
        <v>14.9</v>
      </c>
      <c r="G19" s="35">
        <v>510</v>
      </c>
      <c r="H19" s="35">
        <v>2215</v>
      </c>
      <c r="I19" s="36" t="s">
        <v>134</v>
      </c>
      <c r="J19" s="37" t="s">
        <v>31</v>
      </c>
      <c r="K19" s="37" t="s">
        <v>122</v>
      </c>
      <c r="L19" s="38" t="s">
        <v>135</v>
      </c>
      <c r="M19" s="38" t="s">
        <v>136</v>
      </c>
      <c r="N19" s="38" t="s">
        <v>130</v>
      </c>
    </row>
    <row r="20" spans="1:19" ht="15.75" x14ac:dyDescent="0.25">
      <c r="A20" s="39"/>
      <c r="B20" s="31"/>
      <c r="C20" s="32"/>
      <c r="D20" s="33"/>
      <c r="E20" s="32"/>
      <c r="F20" s="34"/>
      <c r="G20" s="35"/>
      <c r="H20" s="35"/>
      <c r="I20" s="36"/>
      <c r="J20" s="37"/>
      <c r="K20" s="37"/>
      <c r="L20" s="38"/>
      <c r="M20" s="38"/>
      <c r="N20" s="38"/>
    </row>
    <row r="21" spans="1:19" ht="15.75" x14ac:dyDescent="0.25">
      <c r="A21" s="39"/>
      <c r="B21" s="31"/>
      <c r="C21" s="32"/>
      <c r="D21" s="33"/>
      <c r="E21" s="32"/>
      <c r="F21" s="34"/>
      <c r="G21" s="35"/>
      <c r="H21" s="35"/>
      <c r="I21" s="36"/>
      <c r="J21" s="37"/>
      <c r="K21" s="37"/>
      <c r="L21" s="38"/>
      <c r="M21" s="38"/>
      <c r="N21" s="38"/>
    </row>
    <row r="22" spans="1:19" ht="15.75" x14ac:dyDescent="0.25">
      <c r="A22" s="39"/>
      <c r="B22" s="40"/>
      <c r="C22" s="32"/>
      <c r="D22" s="33"/>
      <c r="E22" s="32"/>
      <c r="F22" s="34"/>
      <c r="G22" s="35"/>
      <c r="H22" s="35"/>
      <c r="I22" s="36"/>
      <c r="J22" s="37"/>
      <c r="K22" s="37"/>
      <c r="L22" s="38"/>
      <c r="M22" s="38"/>
      <c r="N22" s="38"/>
    </row>
    <row r="23" spans="1:19" ht="15.75" x14ac:dyDescent="0.25">
      <c r="A23" s="39"/>
      <c r="B23" s="31"/>
      <c r="C23" s="32"/>
      <c r="D23" s="33"/>
      <c r="E23" s="32"/>
      <c r="F23" s="34"/>
      <c r="G23" s="35"/>
      <c r="H23" s="35"/>
      <c r="I23" s="36"/>
      <c r="J23" s="37"/>
      <c r="K23" s="37"/>
      <c r="L23" s="38"/>
      <c r="M23" s="38"/>
      <c r="N23" s="38"/>
      <c r="P23" t="b">
        <f t="shared" si="1"/>
        <v>1</v>
      </c>
      <c r="Q23" t="b">
        <f t="shared" si="2"/>
        <v>1</v>
      </c>
      <c r="R23" t="b">
        <f t="shared" si="3"/>
        <v>1</v>
      </c>
      <c r="S23" t="e">
        <f>OR(#REF!&lt;100000,LEN(#REF!)=5)</f>
        <v>#REF!</v>
      </c>
    </row>
    <row r="24" spans="1:19" ht="15.75" x14ac:dyDescent="0.25">
      <c r="A24" s="39"/>
      <c r="B24" s="31"/>
      <c r="C24" s="32"/>
      <c r="D24" s="33"/>
      <c r="E24" s="32"/>
      <c r="F24" s="34"/>
      <c r="G24" s="35"/>
      <c r="H24" s="35"/>
      <c r="I24" s="36"/>
      <c r="J24" s="37"/>
      <c r="K24" s="37"/>
      <c r="L24" s="38"/>
      <c r="M24" s="38"/>
      <c r="N24" s="38"/>
    </row>
    <row r="25" spans="1:19" ht="15.75" x14ac:dyDescent="0.25">
      <c r="A25" s="39"/>
      <c r="B25" s="31"/>
      <c r="C25" s="32"/>
      <c r="D25" s="33"/>
      <c r="E25" s="32"/>
      <c r="F25" s="34"/>
      <c r="G25" s="35"/>
      <c r="H25" s="35"/>
      <c r="I25" s="36"/>
      <c r="J25" s="37"/>
      <c r="K25" s="37"/>
      <c r="L25" s="38"/>
      <c r="M25" s="38"/>
      <c r="N25" s="38"/>
    </row>
    <row r="26" spans="1:19" ht="15.75" x14ac:dyDescent="0.25">
      <c r="A26" s="39"/>
      <c r="B26" s="40"/>
      <c r="C26" s="32"/>
      <c r="D26" s="33" t="str">
        <f t="shared" si="4"/>
        <v/>
      </c>
      <c r="E26" s="32"/>
      <c r="F26" s="34"/>
      <c r="G26" s="35"/>
      <c r="H26" s="35"/>
      <c r="I26" s="36"/>
      <c r="J26" s="37"/>
      <c r="K26" s="37"/>
      <c r="L26" s="38"/>
      <c r="M26" s="38"/>
      <c r="N26" s="38"/>
    </row>
    <row r="27" spans="1:19" ht="15.75" x14ac:dyDescent="0.25">
      <c r="A27" s="39"/>
      <c r="B27" s="40"/>
      <c r="C27" s="32"/>
      <c r="D27" s="33" t="str">
        <f t="shared" si="4"/>
        <v/>
      </c>
      <c r="E27" s="32"/>
      <c r="F27" s="34"/>
      <c r="G27" s="35"/>
      <c r="H27" s="35"/>
      <c r="I27" s="36"/>
      <c r="J27" s="37"/>
      <c r="K27" s="37"/>
      <c r="L27" s="38"/>
      <c r="M27" s="38"/>
      <c r="N27" s="38"/>
    </row>
    <row r="28" spans="1:19" ht="15.75" x14ac:dyDescent="0.25">
      <c r="A28" s="123"/>
      <c r="B28" s="40"/>
      <c r="C28" s="32"/>
      <c r="D28" s="33" t="str">
        <f t="shared" si="4"/>
        <v/>
      </c>
      <c r="E28" s="32"/>
      <c r="F28" s="34"/>
      <c r="G28" s="35" t="s">
        <v>62</v>
      </c>
      <c r="H28" s="35" t="s">
        <v>62</v>
      </c>
      <c r="I28" s="35" t="s">
        <v>62</v>
      </c>
      <c r="J28" s="37"/>
      <c r="K28" s="37"/>
      <c r="L28" s="38"/>
      <c r="M28" s="38"/>
      <c r="N28" s="38"/>
      <c r="P28" t="b">
        <f t="shared" si="1"/>
        <v>0</v>
      </c>
      <c r="Q28" t="b">
        <f t="shared" si="2"/>
        <v>0</v>
      </c>
      <c r="R28" t="b">
        <f t="shared" si="3"/>
        <v>0</v>
      </c>
      <c r="S28" t="e">
        <f>OR(#REF!&lt;100000,LEN(#REF!)=5)</f>
        <v>#REF!</v>
      </c>
    </row>
    <row r="29" spans="1:19" ht="13.5" thickBot="1" x14ac:dyDescent="0.25">
      <c r="A29" s="165" t="s">
        <v>49</v>
      </c>
      <c r="B29" s="166"/>
      <c r="C29" s="42">
        <f>SUM(C12:C28)</f>
        <v>496.61</v>
      </c>
      <c r="D29" s="42">
        <f>SUM(D12:D28)</f>
        <v>45.92</v>
      </c>
      <c r="E29" s="42"/>
      <c r="F29" s="124">
        <f t="shared" si="0"/>
        <v>450.69</v>
      </c>
      <c r="G29" s="43"/>
      <c r="H29" s="43"/>
      <c r="I29" s="43"/>
      <c r="J29" s="44"/>
      <c r="K29" s="44"/>
      <c r="L29" s="45"/>
      <c r="M29" s="46"/>
      <c r="N29" s="47"/>
    </row>
    <row r="31" spans="1:19" x14ac:dyDescent="0.2">
      <c r="B31" s="156" t="s">
        <v>50</v>
      </c>
      <c r="C31" s="157"/>
    </row>
    <row r="32" spans="1:19" x14ac:dyDescent="0.2">
      <c r="B32" s="48" t="s">
        <v>51</v>
      </c>
      <c r="C32" s="49" t="s">
        <v>52</v>
      </c>
    </row>
    <row r="33" spans="2:11" x14ac:dyDescent="0.2">
      <c r="B33" s="48" t="s">
        <v>30</v>
      </c>
      <c r="C33" s="49" t="s">
        <v>53</v>
      </c>
      <c r="I33" s="125"/>
      <c r="K33" s="126"/>
    </row>
    <row r="34" spans="2:11" x14ac:dyDescent="0.2">
      <c r="B34" s="48" t="s">
        <v>31</v>
      </c>
      <c r="C34" s="49" t="s">
        <v>54</v>
      </c>
      <c r="I34" s="125"/>
      <c r="K34" s="126"/>
    </row>
    <row r="35" spans="2:11" x14ac:dyDescent="0.2">
      <c r="B35" s="27" t="s">
        <v>55</v>
      </c>
      <c r="C35" s="50" t="s">
        <v>56</v>
      </c>
      <c r="I35" s="125"/>
      <c r="K35" s="126"/>
    </row>
    <row r="36" spans="2:11" x14ac:dyDescent="0.2">
      <c r="I36" s="125"/>
      <c r="K36" s="126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160" priority="102" stopIfTrue="1">
      <formula>SUM($P12:$T12)&gt;0</formula>
    </cfRule>
  </conditionalFormatting>
  <conditionalFormatting sqref="C5 B1:E1 B3:E3 C12 C14 C28 C17 C20 C22:C25">
    <cfRule type="expression" dxfId="159" priority="103" stopIfTrue="1">
      <formula>ISBLANK(B1)</formula>
    </cfRule>
  </conditionalFormatting>
  <conditionalFormatting sqref="L28:N28 N27">
    <cfRule type="expression" dxfId="158" priority="104" stopIfTrue="1">
      <formula>AND(NOT(ISBLANK($C27)),ISBLANK(L27))</formula>
    </cfRule>
  </conditionalFormatting>
  <conditionalFormatting sqref="B12 B28 B17 B21:B25">
    <cfRule type="expression" dxfId="157" priority="105" stopIfTrue="1">
      <formula>AND(NOT(ISBLANK(C12)),ISBLANK(B12))</formula>
    </cfRule>
  </conditionalFormatting>
  <conditionalFormatting sqref="A12 A14 A28 A17 A23">
    <cfRule type="expression" dxfId="156" priority="106" stopIfTrue="1">
      <formula>AND(NOT(ISBLANK(C12)),ISBLANK(A12))</formula>
    </cfRule>
  </conditionalFormatting>
  <conditionalFormatting sqref="E14:E25 E28">
    <cfRule type="expression" dxfId="155" priority="107" stopIfTrue="1">
      <formula>AND(NOT(ISBLANK(C14)),ISBLANK(E14),B14="S")</formula>
    </cfRule>
  </conditionalFormatting>
  <conditionalFormatting sqref="C13">
    <cfRule type="expression" dxfId="154" priority="97" stopIfTrue="1">
      <formula>ISBLANK(C13)</formula>
    </cfRule>
  </conditionalFormatting>
  <conditionalFormatting sqref="M20">
    <cfRule type="expression" dxfId="153" priority="43" stopIfTrue="1">
      <formula>AND(NOT(ISBLANK($C20)),ISBLANK(M20))</formula>
    </cfRule>
  </conditionalFormatting>
  <conditionalFormatting sqref="B13">
    <cfRule type="expression" dxfId="152" priority="98" stopIfTrue="1">
      <formula>AND(NOT(ISBLANK(C13)),ISBLANK(B13))</formula>
    </cfRule>
  </conditionalFormatting>
  <conditionalFormatting sqref="A13">
    <cfRule type="expression" dxfId="151" priority="99" stopIfTrue="1">
      <formula>AND(NOT(ISBLANK(C13)),ISBLANK(A13))</formula>
    </cfRule>
  </conditionalFormatting>
  <conditionalFormatting sqref="E12:E13">
    <cfRule type="expression" dxfId="150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149" priority="96" stopIfTrue="1">
      <formula>SUM($P13:$T13)&gt;0</formula>
    </cfRule>
  </conditionalFormatting>
  <conditionalFormatting sqref="C26">
    <cfRule type="expression" dxfId="148" priority="91" stopIfTrue="1">
      <formula>ISBLANK(C26)</formula>
    </cfRule>
  </conditionalFormatting>
  <conditionalFormatting sqref="B26">
    <cfRule type="expression" dxfId="147" priority="92" stopIfTrue="1">
      <formula>AND(NOT(ISBLANK(C26)),ISBLANK(B26))</formula>
    </cfRule>
  </conditionalFormatting>
  <conditionalFormatting sqref="A27">
    <cfRule type="expression" dxfId="146" priority="93" stopIfTrue="1">
      <formula>AND(NOT(ISBLANK(C27)),ISBLANK(A27))</formula>
    </cfRule>
  </conditionalFormatting>
  <conditionalFormatting sqref="E26">
    <cfRule type="expression" dxfId="145" priority="94" stopIfTrue="1">
      <formula>AND(NOT(ISBLANK(C26)),ISBLANK(E26),B26="S")</formula>
    </cfRule>
  </conditionalFormatting>
  <conditionalFormatting sqref="C27">
    <cfRule type="expression" dxfId="144" priority="88" stopIfTrue="1">
      <formula>ISBLANK(C27)</formula>
    </cfRule>
  </conditionalFormatting>
  <conditionalFormatting sqref="B27">
    <cfRule type="expression" dxfId="143" priority="89" stopIfTrue="1">
      <formula>AND(NOT(ISBLANK(C27)),ISBLANK(B27))</formula>
    </cfRule>
  </conditionalFormatting>
  <conditionalFormatting sqref="E27">
    <cfRule type="expression" dxfId="142" priority="90" stopIfTrue="1">
      <formula>AND(NOT(ISBLANK(C27)),ISBLANK(E27),B27="S")</formula>
    </cfRule>
  </conditionalFormatting>
  <conditionalFormatting sqref="M27">
    <cfRule type="expression" dxfId="141" priority="87" stopIfTrue="1">
      <formula>AND(NOT(ISBLANK($C27)),ISBLANK(M27))</formula>
    </cfRule>
  </conditionalFormatting>
  <conditionalFormatting sqref="L27">
    <cfRule type="expression" dxfId="140" priority="86" stopIfTrue="1">
      <formula>AND(NOT(ISBLANK($C27)),ISBLANK(L27))</formula>
    </cfRule>
  </conditionalFormatting>
  <conditionalFormatting sqref="N24">
    <cfRule type="expression" dxfId="139" priority="16" stopIfTrue="1">
      <formula>AND(NOT(ISBLANK($C24)),ISBLANK(N24))</formula>
    </cfRule>
  </conditionalFormatting>
  <conditionalFormatting sqref="N18">
    <cfRule type="expression" dxfId="138" priority="55" stopIfTrue="1">
      <formula>AND(NOT(ISBLANK($C18)),ISBLANK(N18))</formula>
    </cfRule>
  </conditionalFormatting>
  <conditionalFormatting sqref="M17">
    <cfRule type="expression" dxfId="137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136" priority="84" stopIfTrue="1">
      <formula>SUM($P12:$T12)&gt;0</formula>
    </cfRule>
  </conditionalFormatting>
  <conditionalFormatting sqref="N12">
    <cfRule type="expression" dxfId="135" priority="85" stopIfTrue="1">
      <formula>AND(NOT(ISBLANK($C12)),ISBLANK(N12))</formula>
    </cfRule>
  </conditionalFormatting>
  <conditionalFormatting sqref="M12">
    <cfRule type="expression" dxfId="134" priority="82" stopIfTrue="1">
      <formula>AND(NOT(ISBLANK($C12)),ISBLANK(M12))</formula>
    </cfRule>
  </conditionalFormatting>
  <conditionalFormatting sqref="L12">
    <cfRule type="expression" dxfId="133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132" priority="79" stopIfTrue="1">
      <formula>SUM($P13:$T13)&gt;0</formula>
    </cfRule>
  </conditionalFormatting>
  <conditionalFormatting sqref="N13">
    <cfRule type="expression" dxfId="131" priority="80" stopIfTrue="1">
      <formula>AND(NOT(ISBLANK($C13)),ISBLANK(N13))</formula>
    </cfRule>
  </conditionalFormatting>
  <conditionalFormatting sqref="M13">
    <cfRule type="expression" dxfId="130" priority="77" stopIfTrue="1">
      <formula>AND(NOT(ISBLANK($C13)),ISBLANK(M13))</formula>
    </cfRule>
  </conditionalFormatting>
  <conditionalFormatting sqref="L13">
    <cfRule type="expression" dxfId="129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128" priority="74" stopIfTrue="1">
      <formula>SUM($P14:$T14)&gt;0</formula>
    </cfRule>
  </conditionalFormatting>
  <conditionalFormatting sqref="N14">
    <cfRule type="expression" dxfId="127" priority="75" stopIfTrue="1">
      <formula>AND(NOT(ISBLANK($C14)),ISBLANK(N14))</formula>
    </cfRule>
  </conditionalFormatting>
  <conditionalFormatting sqref="M14">
    <cfRule type="expression" dxfId="126" priority="72" stopIfTrue="1">
      <formula>AND(NOT(ISBLANK($C14)),ISBLANK(M14))</formula>
    </cfRule>
  </conditionalFormatting>
  <conditionalFormatting sqref="L14">
    <cfRule type="expression" dxfId="125" priority="71" stopIfTrue="1">
      <formula>AND(NOT(ISBLANK($C14)),ISBLANK(L14))</formula>
    </cfRule>
  </conditionalFormatting>
  <conditionalFormatting sqref="A15:A16">
    <cfRule type="expression" dxfId="124" priority="70" stopIfTrue="1">
      <formula>AND(NOT(ISBLANK(C15)),ISBLANK(A15))</formula>
    </cfRule>
  </conditionalFormatting>
  <conditionalFormatting sqref="C15:C16">
    <cfRule type="expression" dxfId="123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122" priority="68" stopIfTrue="1">
      <formula>SUM($P15:$T15)&gt;0</formula>
    </cfRule>
  </conditionalFormatting>
  <conditionalFormatting sqref="M15:M16">
    <cfRule type="expression" dxfId="121" priority="66" stopIfTrue="1">
      <formula>AND(NOT(ISBLANK($C15)),ISBLANK(M15))</formula>
    </cfRule>
  </conditionalFormatting>
  <conditionalFormatting sqref="L15:L16">
    <cfRule type="expression" dxfId="120" priority="65" stopIfTrue="1">
      <formula>AND(NOT(ISBLANK($C15)),ISBLANK(L15))</formula>
    </cfRule>
  </conditionalFormatting>
  <conditionalFormatting sqref="N15">
    <cfRule type="expression" dxfId="119" priority="64" stopIfTrue="1">
      <formula>AND(NOT(ISBLANK($C15)),ISBLANK(N15))</formula>
    </cfRule>
  </conditionalFormatting>
  <conditionalFormatting sqref="N16">
    <cfRule type="expression" dxfId="118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117" priority="62" stopIfTrue="1">
      <formula>SUM($P17:$T17)&gt;0</formula>
    </cfRule>
  </conditionalFormatting>
  <conditionalFormatting sqref="L17">
    <cfRule type="expression" dxfId="116" priority="59" stopIfTrue="1">
      <formula>AND(NOT(ISBLANK($C17)),ISBLANK(L17))</formula>
    </cfRule>
  </conditionalFormatting>
  <conditionalFormatting sqref="N17">
    <cfRule type="expression" dxfId="115" priority="58" stopIfTrue="1">
      <formula>AND(NOT(ISBLANK($C17)),ISBLANK(N17))</formula>
    </cfRule>
  </conditionalFormatting>
  <conditionalFormatting sqref="C18:C19">
    <cfRule type="expression" dxfId="114" priority="56" stopIfTrue="1">
      <formula>ISBLANK(C18)</formula>
    </cfRule>
  </conditionalFormatting>
  <conditionalFormatting sqref="A18:A19">
    <cfRule type="expression" dxfId="113" priority="57" stopIfTrue="1">
      <formula>AND(NOT(ISBLANK(C18)),ISBLANK(A18))</formula>
    </cfRule>
  </conditionalFormatting>
  <conditionalFormatting sqref="K18:K19">
    <cfRule type="expression" priority="53" stopIfTrue="1">
      <formula>AND(SUM($P18:$T18)&gt;0,NOT(ISBLANK(K18)))</formula>
    </cfRule>
    <cfRule type="expression" dxfId="112" priority="54" stopIfTrue="1">
      <formula>SUM($P18:$T18)&gt;0</formula>
    </cfRule>
  </conditionalFormatting>
  <conditionalFormatting sqref="M18">
    <cfRule type="expression" dxfId="111" priority="52" stopIfTrue="1">
      <formula>AND(NOT(ISBLANK($C18)),ISBLANK(M18))</formula>
    </cfRule>
  </conditionalFormatting>
  <conditionalFormatting sqref="L18:L19">
    <cfRule type="expression" dxfId="110" priority="51" stopIfTrue="1">
      <formula>AND(NOT(ISBLANK($C18)),ISBLANK(L18))</formula>
    </cfRule>
  </conditionalFormatting>
  <conditionalFormatting sqref="N19">
    <cfRule type="expression" dxfId="109" priority="50" stopIfTrue="1">
      <formula>AND(NOT(ISBLANK($C19)),ISBLANK(N19))</formula>
    </cfRule>
  </conditionalFormatting>
  <conditionalFormatting sqref="M19">
    <cfRule type="expression" dxfId="108" priority="49" stopIfTrue="1">
      <formula>AND(NOT(ISBLANK($C19)),ISBLANK(M19))</formula>
    </cfRule>
  </conditionalFormatting>
  <conditionalFormatting sqref="A20">
    <cfRule type="expression" dxfId="107" priority="48" stopIfTrue="1">
      <formula>AND(NOT(ISBLANK(C20)),ISBLANK(A20))</formula>
    </cfRule>
  </conditionalFormatting>
  <conditionalFormatting sqref="B20">
    <cfRule type="expression" dxfId="106" priority="47" stopIfTrue="1">
      <formula>AND(NOT(ISBLANK(C20)),ISBLANK(B20))</formula>
    </cfRule>
  </conditionalFormatting>
  <conditionalFormatting sqref="K20">
    <cfRule type="expression" priority="44" stopIfTrue="1">
      <formula>AND(SUM($P20:$T20)&gt;0,NOT(ISBLANK(K20)))</formula>
    </cfRule>
    <cfRule type="expression" dxfId="105" priority="45" stopIfTrue="1">
      <formula>SUM($P20:$T20)&gt;0</formula>
    </cfRule>
  </conditionalFormatting>
  <conditionalFormatting sqref="N20">
    <cfRule type="expression" dxfId="104" priority="46" stopIfTrue="1">
      <formula>AND(NOT(ISBLANK($C20)),ISBLANK(N20))</formula>
    </cfRule>
  </conditionalFormatting>
  <conditionalFormatting sqref="L20">
    <cfRule type="expression" dxfId="103" priority="42" stopIfTrue="1">
      <formula>AND(NOT(ISBLANK($C20)),ISBLANK(L20))</formula>
    </cfRule>
  </conditionalFormatting>
  <conditionalFormatting sqref="A21">
    <cfRule type="expression" dxfId="102" priority="41" stopIfTrue="1">
      <formula>AND(NOT(ISBLANK(C21)),ISBLANK(A21))</formula>
    </cfRule>
  </conditionalFormatting>
  <conditionalFormatting sqref="C21">
    <cfRule type="expression" dxfId="101" priority="40" stopIfTrue="1">
      <formula>ISBLANK(C21)</formula>
    </cfRule>
  </conditionalFormatting>
  <conditionalFormatting sqref="K21">
    <cfRule type="expression" priority="38" stopIfTrue="1">
      <formula>AND(SUM($P21:$T21)&gt;0,NOT(ISBLANK(K21)))</formula>
    </cfRule>
    <cfRule type="expression" dxfId="100" priority="39" stopIfTrue="1">
      <formula>SUM($P21:$T21)&gt;0</formula>
    </cfRule>
  </conditionalFormatting>
  <conditionalFormatting sqref="N21">
    <cfRule type="expression" dxfId="99" priority="37" stopIfTrue="1">
      <formula>AND(NOT(ISBLANK($C21)),ISBLANK(N21))</formula>
    </cfRule>
  </conditionalFormatting>
  <conditionalFormatting sqref="L21">
    <cfRule type="expression" dxfId="98" priority="36" stopIfTrue="1">
      <formula>AND(NOT(ISBLANK($C21)),ISBLANK(L21))</formula>
    </cfRule>
  </conditionalFormatting>
  <conditionalFormatting sqref="M21">
    <cfRule type="expression" dxfId="97" priority="35" stopIfTrue="1">
      <formula>AND(NOT(ISBLANK($C21)),ISBLANK(M21))</formula>
    </cfRule>
  </conditionalFormatting>
  <conditionalFormatting sqref="A22">
    <cfRule type="expression" dxfId="96" priority="34" stopIfTrue="1">
      <formula>AND(NOT(ISBLANK(C22)),ISBLANK(A22))</formula>
    </cfRule>
  </conditionalFormatting>
  <conditionalFormatting sqref="K22">
    <cfRule type="expression" priority="31" stopIfTrue="1">
      <formula>AND(SUM($P22:$T22)&gt;0,NOT(ISBLANK(K22)))</formula>
    </cfRule>
    <cfRule type="expression" dxfId="95" priority="32" stopIfTrue="1">
      <formula>SUM($P22:$T22)&gt;0</formula>
    </cfRule>
  </conditionalFormatting>
  <conditionalFormatting sqref="N22">
    <cfRule type="expression" dxfId="94" priority="33" stopIfTrue="1">
      <formula>AND(NOT(ISBLANK($C22)),ISBLANK(N22))</formula>
    </cfRule>
  </conditionalFormatting>
  <conditionalFormatting sqref="L22">
    <cfRule type="expression" dxfId="93" priority="30" stopIfTrue="1">
      <formula>AND(NOT(ISBLANK($C22)),ISBLANK(L22))</formula>
    </cfRule>
  </conditionalFormatting>
  <conditionalFormatting sqref="M22">
    <cfRule type="expression" dxfId="92" priority="29" stopIfTrue="1">
      <formula>AND(NOT(ISBLANK($C22)),ISBLANK(M22))</formula>
    </cfRule>
  </conditionalFormatting>
  <conditionalFormatting sqref="K23">
    <cfRule type="expression" priority="26" stopIfTrue="1">
      <formula>AND(SUM($P23:$T23)&gt;0,NOT(ISBLANK(K23)))</formula>
    </cfRule>
    <cfRule type="expression" dxfId="91" priority="27" stopIfTrue="1">
      <formula>SUM($P23:$T23)&gt;0</formula>
    </cfRule>
  </conditionalFormatting>
  <conditionalFormatting sqref="N23">
    <cfRule type="expression" dxfId="90" priority="28" stopIfTrue="1">
      <formula>AND(NOT(ISBLANK($C23)),ISBLANK(N23))</formula>
    </cfRule>
  </conditionalFormatting>
  <conditionalFormatting sqref="M23">
    <cfRule type="expression" dxfId="89" priority="25" stopIfTrue="1">
      <formula>AND(NOT(ISBLANK($C23)),ISBLANK(M23))</formula>
    </cfRule>
  </conditionalFormatting>
  <conditionalFormatting sqref="L23">
    <cfRule type="expression" dxfId="88" priority="24" stopIfTrue="1">
      <formula>AND(NOT(ISBLANK($C23)),ISBLANK(L23))</formula>
    </cfRule>
  </conditionalFormatting>
  <conditionalFormatting sqref="A24">
    <cfRule type="expression" dxfId="87" priority="23" stopIfTrue="1">
      <formula>AND(NOT(ISBLANK(C24)),ISBLANK(A24))</formula>
    </cfRule>
  </conditionalFormatting>
  <conditionalFormatting sqref="L26">
    <cfRule type="expression" dxfId="86" priority="6" stopIfTrue="1">
      <formula>AND(NOT(ISBLANK($C26)),ISBLANK(L26))</formula>
    </cfRule>
  </conditionalFormatting>
  <conditionalFormatting sqref="A25">
    <cfRule type="expression" dxfId="85" priority="22" stopIfTrue="1">
      <formula>AND(NOT(ISBLANK(C25)),ISBLANK(A25))</formula>
    </cfRule>
  </conditionalFormatting>
  <conditionalFormatting sqref="K25">
    <cfRule type="expression" priority="19" stopIfTrue="1">
      <formula>AND(SUM($P25:$T25)&gt;0,NOT(ISBLANK(K25)))</formula>
    </cfRule>
    <cfRule type="expression" dxfId="84" priority="20" stopIfTrue="1">
      <formula>SUM($P25:$T25)&gt;0</formula>
    </cfRule>
  </conditionalFormatting>
  <conditionalFormatting sqref="N25">
    <cfRule type="expression" dxfId="83" priority="21" stopIfTrue="1">
      <formula>AND(NOT(ISBLANK($C25)),ISBLANK(N25))</formula>
    </cfRule>
  </conditionalFormatting>
  <conditionalFormatting sqref="L25">
    <cfRule type="expression" dxfId="82" priority="18" stopIfTrue="1">
      <formula>AND(NOT(ISBLANK($C25)),ISBLANK(L25))</formula>
    </cfRule>
  </conditionalFormatting>
  <conditionalFormatting sqref="M25">
    <cfRule type="expression" dxfId="81" priority="17" stopIfTrue="1">
      <formula>AND(NOT(ISBLANK($C25)),ISBLANK(M25))</formula>
    </cfRule>
  </conditionalFormatting>
  <conditionalFormatting sqref="K24">
    <cfRule type="expression" priority="14" stopIfTrue="1">
      <formula>AND(SUM($P24:$T24)&gt;0,NOT(ISBLANK(K24)))</formula>
    </cfRule>
    <cfRule type="expression" dxfId="80" priority="15" stopIfTrue="1">
      <formula>SUM($P24:$T24)&gt;0</formula>
    </cfRule>
  </conditionalFormatting>
  <conditionalFormatting sqref="M24">
    <cfRule type="expression" dxfId="79" priority="13" stopIfTrue="1">
      <formula>AND(NOT(ISBLANK($C24)),ISBLANK(M24))</formula>
    </cfRule>
  </conditionalFormatting>
  <conditionalFormatting sqref="L24">
    <cfRule type="expression" dxfId="78" priority="12" stopIfTrue="1">
      <formula>AND(NOT(ISBLANK($C24)),ISBLANK(L24))</formula>
    </cfRule>
  </conditionalFormatting>
  <conditionalFormatting sqref="A26">
    <cfRule type="expression" dxfId="77" priority="11" stopIfTrue="1">
      <formula>AND(NOT(ISBLANK(C26)),ISBLANK(A26))</formula>
    </cfRule>
  </conditionalFormatting>
  <conditionalFormatting sqref="K26">
    <cfRule type="expression" priority="8" stopIfTrue="1">
      <formula>AND(SUM($P26:$T26)&gt;0,NOT(ISBLANK(K26)))</formula>
    </cfRule>
    <cfRule type="expression" dxfId="76" priority="9" stopIfTrue="1">
      <formula>SUM($P26:$T26)&gt;0</formula>
    </cfRule>
  </conditionalFormatting>
  <conditionalFormatting sqref="N26">
    <cfRule type="expression" dxfId="75" priority="10" stopIfTrue="1">
      <formula>AND(NOT(ISBLANK($C26)),ISBLANK(N26))</formula>
    </cfRule>
  </conditionalFormatting>
  <conditionalFormatting sqref="M26">
    <cfRule type="expression" dxfId="74" priority="7" stopIfTrue="1">
      <formula>AND(NOT(ISBLANK($C26)),ISBLANK(M26))</formula>
    </cfRule>
  </conditionalFormatting>
  <conditionalFormatting sqref="B15">
    <cfRule type="expression" dxfId="73" priority="5" stopIfTrue="1">
      <formula>AND(NOT(ISBLANK(C15)),ISBLANK(B15))</formula>
    </cfRule>
  </conditionalFormatting>
  <conditionalFormatting sqref="B14">
    <cfRule type="expression" dxfId="72" priority="4" stopIfTrue="1">
      <formula>AND(NOT(ISBLANK(C14)),ISBLANK(B14))</formula>
    </cfRule>
  </conditionalFormatting>
  <conditionalFormatting sqref="B16">
    <cfRule type="expression" dxfId="71" priority="3" stopIfTrue="1">
      <formula>AND(NOT(ISBLANK(C16)),ISBLANK(B16))</formula>
    </cfRule>
  </conditionalFormatting>
  <conditionalFormatting sqref="B18">
    <cfRule type="expression" dxfId="70" priority="2" stopIfTrue="1">
      <formula>AND(NOT(ISBLANK(C18)),ISBLANK(B18))</formula>
    </cfRule>
  </conditionalFormatting>
  <conditionalFormatting sqref="B19">
    <cfRule type="expression" dxfId="69" priority="1" stopIfTrue="1">
      <formula>AND(NOT(ISBLANK(C19)),ISBLANK(B19))</formula>
    </cfRule>
  </conditionalFormatting>
  <dataValidations count="3"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12:B28">
      <formula1>$B$32:$B$35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Leisure</vt:lpstr>
      <vt:lpstr>JWW</vt:lpstr>
      <vt:lpstr>Windle Valley</vt:lpstr>
      <vt:lpstr>Civic Events</vt:lpstr>
      <vt:lpstr>C Theatre</vt:lpstr>
      <vt:lpstr>Theatre</vt:lpstr>
      <vt:lpstr>Camb Theatre</vt:lpstr>
      <vt:lpstr>Windle</vt:lpstr>
      <vt:lpstr>Parks</vt:lpstr>
      <vt:lpstr>Media</vt:lpstr>
      <vt:lpstr>Corporate</vt:lpstr>
      <vt:lpstr>Land Drainage</vt:lpstr>
    </vt:vector>
  </TitlesOfParts>
  <Company>Surrey Heath Borough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Reed</dc:creator>
  <cp:lastModifiedBy>Karen Loy</cp:lastModifiedBy>
  <cp:lastPrinted>2018-08-29T12:20:37Z</cp:lastPrinted>
  <dcterms:created xsi:type="dcterms:W3CDTF">2018-08-16T11:11:28Z</dcterms:created>
  <dcterms:modified xsi:type="dcterms:W3CDTF">2018-09-13T11:10:55Z</dcterms:modified>
</cp:coreProperties>
</file>