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45" yWindow="-15" windowWidth="7710" windowHeight="9420"/>
  </bookViews>
  <sheets>
    <sheet name="Theatre" sheetId="8" r:id="rId1"/>
    <sheet name="Windle" sheetId="2" r:id="rId2"/>
    <sheet name="Example" sheetId="3" state="hidden" r:id="rId3"/>
    <sheet name="Land Drainage" sheetId="9" r:id="rId4"/>
    <sheet name="Corporate" sheetId="10" r:id="rId5"/>
    <sheet name="Media" sheetId="11" r:id="rId6"/>
    <sheet name="Business" sheetId="12" r:id="rId7"/>
    <sheet name="Parks" sheetId="13" r:id="rId8"/>
    <sheet name="Enviro" sheetId="14" r:id="rId9"/>
    <sheet name="Camberley Theatre" sheetId="15" r:id="rId10"/>
    <sheet name="C Theatre" sheetId="16" r:id="rId11"/>
    <sheet name="Civic" sheetId="17" r:id="rId12"/>
    <sheet name="Windle Valley" sheetId="19" r:id="rId13"/>
    <sheet name="LWCP" sheetId="20" r:id="rId14"/>
  </sheets>
  <calcPr calcId="145621"/>
</workbook>
</file>

<file path=xl/calcChain.xml><?xml version="1.0" encoding="utf-8"?>
<calcChain xmlns="http://schemas.openxmlformats.org/spreadsheetml/2006/main">
  <c r="F26" i="16" l="1"/>
  <c r="D26" i="16"/>
  <c r="C26" i="16"/>
  <c r="R25" i="16"/>
  <c r="Q25" i="16"/>
  <c r="P25" i="16"/>
  <c r="O25" i="16"/>
  <c r="P24" i="16"/>
  <c r="O24" i="16"/>
  <c r="P23" i="16"/>
  <c r="O23" i="16"/>
  <c r="P22" i="16"/>
  <c r="O22" i="16"/>
  <c r="P21" i="16"/>
  <c r="O21" i="16"/>
  <c r="P20" i="16"/>
  <c r="O20" i="16"/>
  <c r="P19" i="16"/>
  <c r="O19" i="16"/>
  <c r="P18" i="16"/>
  <c r="O18" i="16"/>
  <c r="P17" i="16"/>
  <c r="O17" i="16"/>
  <c r="P16" i="16"/>
  <c r="O16" i="16"/>
  <c r="R15" i="16"/>
  <c r="Q15" i="16"/>
  <c r="P15" i="16"/>
  <c r="O15" i="16"/>
  <c r="R14" i="16"/>
  <c r="Q14" i="16"/>
  <c r="P14" i="16"/>
  <c r="O14" i="16"/>
  <c r="R12" i="16"/>
  <c r="Q12" i="16"/>
  <c r="P12" i="16"/>
  <c r="O12" i="16"/>
  <c r="F14" i="10" l="1"/>
  <c r="F32" i="10"/>
  <c r="C32" i="10"/>
  <c r="S31" i="10"/>
  <c r="R31" i="10"/>
  <c r="Q31" i="10"/>
  <c r="P31" i="10"/>
  <c r="D31" i="10"/>
  <c r="S30" i="10"/>
  <c r="R30" i="10"/>
  <c r="Q30" i="10"/>
  <c r="P30" i="10"/>
  <c r="D30" i="10"/>
  <c r="S29" i="10"/>
  <c r="R29" i="10"/>
  <c r="Q29" i="10"/>
  <c r="P29" i="10"/>
  <c r="D29" i="10"/>
  <c r="S28" i="10"/>
  <c r="R28" i="10"/>
  <c r="Q28" i="10"/>
  <c r="P28" i="10"/>
  <c r="D28" i="10"/>
  <c r="S27" i="10"/>
  <c r="R27" i="10"/>
  <c r="Q27" i="10"/>
  <c r="P27" i="10"/>
  <c r="D27" i="10"/>
  <c r="S26" i="10"/>
  <c r="R26" i="10"/>
  <c r="Q26" i="10"/>
  <c r="P26" i="10"/>
  <c r="D26" i="10"/>
  <c r="S25" i="10"/>
  <c r="R25" i="10"/>
  <c r="Q25" i="10"/>
  <c r="P25" i="10"/>
  <c r="D25" i="10"/>
  <c r="S24" i="10"/>
  <c r="R24" i="10"/>
  <c r="Q24" i="10"/>
  <c r="P24" i="10"/>
  <c r="D24" i="10"/>
  <c r="S23" i="10"/>
  <c r="R23" i="10"/>
  <c r="Q23" i="10"/>
  <c r="P23" i="10"/>
  <c r="D23" i="10"/>
  <c r="S22" i="10"/>
  <c r="R22" i="10"/>
  <c r="Q22" i="10"/>
  <c r="P22" i="10"/>
  <c r="D22" i="10"/>
  <c r="S21" i="10"/>
  <c r="R21" i="10"/>
  <c r="Q21" i="10"/>
  <c r="P21" i="10"/>
  <c r="D21" i="10"/>
  <c r="S20" i="10"/>
  <c r="R20" i="10"/>
  <c r="Q20" i="10"/>
  <c r="P20" i="10"/>
  <c r="D20" i="10"/>
  <c r="D32" i="10" s="1"/>
  <c r="S19" i="10"/>
  <c r="R19" i="10"/>
  <c r="Q19" i="10"/>
  <c r="P19" i="10"/>
  <c r="S18" i="10"/>
  <c r="R18" i="10"/>
  <c r="Q18" i="10"/>
  <c r="P18" i="10"/>
  <c r="S17" i="10"/>
  <c r="R17" i="10"/>
  <c r="Q17" i="10"/>
  <c r="P17" i="10"/>
  <c r="S16" i="10"/>
  <c r="R16" i="10"/>
  <c r="Q16" i="10"/>
  <c r="P16" i="10"/>
  <c r="S15" i="10"/>
  <c r="R15" i="10"/>
  <c r="Q15" i="10"/>
  <c r="P15" i="10"/>
  <c r="S14" i="10"/>
  <c r="R14" i="10"/>
  <c r="Q14" i="10"/>
  <c r="P14" i="10"/>
  <c r="S13" i="10"/>
  <c r="R13" i="10"/>
  <c r="Q13" i="10"/>
  <c r="P13" i="10"/>
  <c r="S12" i="10"/>
  <c r="R12" i="10"/>
  <c r="Q12" i="10"/>
  <c r="P12" i="10"/>
  <c r="F27" i="11" l="1"/>
  <c r="C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S18" i="11"/>
  <c r="R18" i="11"/>
  <c r="Q18" i="11"/>
  <c r="P18" i="11"/>
  <c r="S17" i="11"/>
  <c r="R17" i="11"/>
  <c r="Q17" i="11"/>
  <c r="P17" i="11"/>
  <c r="D17" i="11"/>
  <c r="D27" i="11" s="1"/>
  <c r="S16" i="11"/>
  <c r="R16" i="11"/>
  <c r="Q16" i="11"/>
  <c r="P16" i="11"/>
  <c r="S15" i="11"/>
  <c r="R15" i="11"/>
  <c r="Q15" i="11"/>
  <c r="P15" i="11"/>
  <c r="S14" i="11"/>
  <c r="R14" i="11"/>
  <c r="Q14" i="11"/>
  <c r="P14" i="11"/>
  <c r="S13" i="11"/>
  <c r="R13" i="11"/>
  <c r="Q13" i="11"/>
  <c r="P13" i="11"/>
  <c r="S12" i="11"/>
  <c r="R12" i="11"/>
  <c r="Q12" i="11"/>
  <c r="P12" i="11"/>
  <c r="F32" i="9" l="1"/>
  <c r="C32" i="9"/>
  <c r="S31" i="9"/>
  <c r="R31" i="9"/>
  <c r="Q31" i="9"/>
  <c r="P31" i="9"/>
  <c r="D31" i="9"/>
  <c r="D32" i="9" s="1"/>
  <c r="S30" i="9"/>
  <c r="R30" i="9"/>
  <c r="Q30" i="9"/>
  <c r="P30" i="9"/>
  <c r="S29" i="9"/>
  <c r="R29" i="9"/>
  <c r="Q29" i="9"/>
  <c r="P29" i="9"/>
  <c r="S28" i="9"/>
  <c r="R28" i="9"/>
  <c r="Q28" i="9"/>
  <c r="P28" i="9"/>
  <c r="S27" i="9"/>
  <c r="R27" i="9"/>
  <c r="Q27" i="9"/>
  <c r="P27" i="9"/>
  <c r="S26" i="9"/>
  <c r="R26" i="9"/>
  <c r="Q26" i="9"/>
  <c r="P26" i="9"/>
  <c r="S25" i="9"/>
  <c r="R25" i="9"/>
  <c r="Q25" i="9"/>
  <c r="P25" i="9"/>
  <c r="S24" i="9"/>
  <c r="R24" i="9"/>
  <c r="Q24" i="9"/>
  <c r="P24" i="9"/>
  <c r="S23" i="9"/>
  <c r="R23" i="9"/>
  <c r="Q23" i="9"/>
  <c r="P23" i="9"/>
  <c r="S22" i="9"/>
  <c r="R22" i="9"/>
  <c r="Q22" i="9"/>
  <c r="P22" i="9"/>
  <c r="S21" i="9"/>
  <c r="R21" i="9"/>
  <c r="Q21" i="9"/>
  <c r="P21" i="9"/>
  <c r="S20" i="9"/>
  <c r="R20" i="9"/>
  <c r="Q20" i="9"/>
  <c r="P20" i="9"/>
  <c r="S19" i="9"/>
  <c r="R19" i="9"/>
  <c r="Q19" i="9"/>
  <c r="P19" i="9"/>
  <c r="S18" i="9"/>
  <c r="R18" i="9"/>
  <c r="Q18" i="9"/>
  <c r="P18" i="9"/>
  <c r="S17" i="9"/>
  <c r="R17" i="9"/>
  <c r="Q17" i="9"/>
  <c r="P17" i="9"/>
  <c r="S16" i="9"/>
  <c r="R16" i="9"/>
  <c r="Q16" i="9"/>
  <c r="P16" i="9"/>
  <c r="S15" i="9"/>
  <c r="R15" i="9"/>
  <c r="Q15" i="9"/>
  <c r="P15" i="9"/>
  <c r="S14" i="9"/>
  <c r="R14" i="9"/>
  <c r="Q14" i="9"/>
  <c r="P14" i="9"/>
  <c r="S13" i="9"/>
  <c r="R13" i="9"/>
  <c r="Q13" i="9"/>
  <c r="P13" i="9"/>
  <c r="S12" i="9"/>
  <c r="R12" i="9"/>
  <c r="Q12" i="9"/>
  <c r="P12" i="9"/>
  <c r="F16" i="19" l="1"/>
  <c r="F32" i="19" s="1"/>
  <c r="E32" i="19"/>
  <c r="F12" i="2"/>
  <c r="F13" i="2"/>
  <c r="S31" i="19"/>
  <c r="R31" i="19"/>
  <c r="Q31" i="19"/>
  <c r="P31" i="19"/>
  <c r="S30" i="19"/>
  <c r="R30" i="19"/>
  <c r="Q30" i="19"/>
  <c r="P30" i="19"/>
  <c r="S29" i="19"/>
  <c r="R29" i="19"/>
  <c r="Q29" i="19"/>
  <c r="P29" i="19"/>
  <c r="S28" i="19"/>
  <c r="R28" i="19"/>
  <c r="Q28" i="19"/>
  <c r="P28" i="19"/>
  <c r="S27" i="19"/>
  <c r="R27" i="19"/>
  <c r="Q27" i="19"/>
  <c r="P27" i="19"/>
  <c r="S26" i="19"/>
  <c r="R26" i="19"/>
  <c r="Q26" i="19"/>
  <c r="P26" i="19"/>
  <c r="S25" i="19"/>
  <c r="R25" i="19"/>
  <c r="Q25" i="19"/>
  <c r="P25" i="19"/>
  <c r="S24" i="19"/>
  <c r="R24" i="19"/>
  <c r="Q24" i="19"/>
  <c r="P24" i="19"/>
  <c r="S23" i="19"/>
  <c r="R23" i="19"/>
  <c r="Q23" i="19"/>
  <c r="P23" i="19"/>
  <c r="S22" i="19"/>
  <c r="R22" i="19"/>
  <c r="Q22" i="19"/>
  <c r="P22" i="19"/>
  <c r="S21" i="19"/>
  <c r="R21" i="19"/>
  <c r="Q21" i="19"/>
  <c r="P21" i="19"/>
  <c r="S20" i="19"/>
  <c r="R20" i="19"/>
  <c r="Q20" i="19"/>
  <c r="P20" i="19"/>
  <c r="S19" i="19"/>
  <c r="R19" i="19"/>
  <c r="Q19" i="19"/>
  <c r="P19" i="19"/>
  <c r="S18" i="19"/>
  <c r="R18" i="19"/>
  <c r="Q18" i="19"/>
  <c r="P18" i="19"/>
  <c r="S17" i="19"/>
  <c r="R17" i="19"/>
  <c r="Q17" i="19"/>
  <c r="P17" i="19"/>
  <c r="S16" i="19"/>
  <c r="R16" i="19"/>
  <c r="Q16" i="19"/>
  <c r="P16" i="19"/>
  <c r="S15" i="19"/>
  <c r="R15" i="19"/>
  <c r="Q15" i="19"/>
  <c r="P15" i="19"/>
  <c r="S14" i="19"/>
  <c r="R14" i="19"/>
  <c r="Q14" i="19"/>
  <c r="P14" i="19"/>
  <c r="S13" i="19"/>
  <c r="R13" i="19"/>
  <c r="Q13" i="19"/>
  <c r="P13" i="19"/>
  <c r="S12" i="19"/>
  <c r="R12" i="19"/>
  <c r="Q12" i="19"/>
  <c r="P12" i="19"/>
  <c r="F32" i="2" l="1"/>
  <c r="C32" i="2"/>
  <c r="S31" i="2"/>
  <c r="R31" i="2"/>
  <c r="Q31" i="2"/>
  <c r="P31" i="2"/>
  <c r="D31" i="2"/>
  <c r="S30" i="2"/>
  <c r="R30" i="2"/>
  <c r="Q30" i="2"/>
  <c r="P30" i="2"/>
  <c r="D30" i="2"/>
  <c r="S29" i="2"/>
  <c r="R29" i="2"/>
  <c r="Q29" i="2"/>
  <c r="P29" i="2"/>
  <c r="D29" i="2"/>
  <c r="S28" i="2"/>
  <c r="R28" i="2"/>
  <c r="Q28" i="2"/>
  <c r="P28" i="2"/>
  <c r="D28" i="2"/>
  <c r="S27" i="2"/>
  <c r="R27" i="2"/>
  <c r="Q27" i="2"/>
  <c r="P27" i="2"/>
  <c r="D27" i="2"/>
  <c r="S26" i="2"/>
  <c r="R26" i="2"/>
  <c r="Q26" i="2"/>
  <c r="P26" i="2"/>
  <c r="D26" i="2"/>
  <c r="S25" i="2"/>
  <c r="R25" i="2"/>
  <c r="Q25" i="2"/>
  <c r="P25" i="2"/>
  <c r="D25" i="2"/>
  <c r="S24" i="2"/>
  <c r="R24" i="2"/>
  <c r="Q24" i="2"/>
  <c r="P24" i="2"/>
  <c r="D24" i="2"/>
  <c r="S23" i="2"/>
  <c r="R23" i="2"/>
  <c r="Q23" i="2"/>
  <c r="P23" i="2"/>
  <c r="D23" i="2"/>
  <c r="S22" i="2"/>
  <c r="R22" i="2"/>
  <c r="Q22" i="2"/>
  <c r="P22" i="2"/>
  <c r="D22" i="2"/>
  <c r="S21" i="2"/>
  <c r="R21" i="2"/>
  <c r="Q21" i="2"/>
  <c r="P21" i="2"/>
  <c r="D21" i="2"/>
  <c r="S20" i="2"/>
  <c r="R20" i="2"/>
  <c r="Q20" i="2"/>
  <c r="P20" i="2"/>
  <c r="D20" i="2"/>
  <c r="S19" i="2"/>
  <c r="R19" i="2"/>
  <c r="Q19" i="2"/>
  <c r="P19" i="2"/>
  <c r="D19" i="2"/>
  <c r="D32" i="2" s="1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S12" i="2"/>
  <c r="R12" i="2"/>
  <c r="Q12" i="2"/>
  <c r="P12" i="2"/>
  <c r="C32" i="14" l="1"/>
  <c r="S31" i="14"/>
  <c r="R31" i="14"/>
  <c r="Q31" i="14"/>
  <c r="P31" i="14"/>
  <c r="D31" i="14"/>
  <c r="S30" i="14"/>
  <c r="R30" i="14"/>
  <c r="Q30" i="14"/>
  <c r="P30" i="14"/>
  <c r="D30" i="14"/>
  <c r="S29" i="14"/>
  <c r="R29" i="14"/>
  <c r="Q29" i="14"/>
  <c r="P29" i="14"/>
  <c r="D29" i="14"/>
  <c r="S28" i="14"/>
  <c r="R28" i="14"/>
  <c r="Q28" i="14"/>
  <c r="P28" i="14"/>
  <c r="D28" i="14"/>
  <c r="S27" i="14"/>
  <c r="R27" i="14"/>
  <c r="Q27" i="14"/>
  <c r="P27" i="14"/>
  <c r="D27" i="14"/>
  <c r="S26" i="14"/>
  <c r="R26" i="14"/>
  <c r="Q26" i="14"/>
  <c r="P26" i="14"/>
  <c r="D26" i="14"/>
  <c r="S25" i="14"/>
  <c r="R25" i="14"/>
  <c r="Q25" i="14"/>
  <c r="P25" i="14"/>
  <c r="D25" i="14"/>
  <c r="S24" i="14"/>
  <c r="R24" i="14"/>
  <c r="Q24" i="14"/>
  <c r="P24" i="14"/>
  <c r="D24" i="14"/>
  <c r="S23" i="14"/>
  <c r="R23" i="14"/>
  <c r="Q23" i="14"/>
  <c r="P23" i="14"/>
  <c r="D23" i="14"/>
  <c r="S22" i="14"/>
  <c r="R22" i="14"/>
  <c r="Q22" i="14"/>
  <c r="P22" i="14"/>
  <c r="D22" i="14"/>
  <c r="S21" i="14"/>
  <c r="R21" i="14"/>
  <c r="Q21" i="14"/>
  <c r="P21" i="14"/>
  <c r="F21" i="14"/>
  <c r="D21" i="14"/>
  <c r="S20" i="14"/>
  <c r="R20" i="14"/>
  <c r="Q20" i="14"/>
  <c r="P20" i="14"/>
  <c r="D20" i="14"/>
  <c r="F20" i="14" s="1"/>
  <c r="S19" i="14"/>
  <c r="R19" i="14"/>
  <c r="Q19" i="14"/>
  <c r="P19" i="14"/>
  <c r="D19" i="14"/>
  <c r="F19" i="14" s="1"/>
  <c r="S18" i="14"/>
  <c r="R18" i="14"/>
  <c r="Q18" i="14"/>
  <c r="P18" i="14"/>
  <c r="D18" i="14"/>
  <c r="F18" i="14" s="1"/>
  <c r="S17" i="14"/>
  <c r="R17" i="14"/>
  <c r="Q17" i="14"/>
  <c r="P17" i="14"/>
  <c r="F17" i="14"/>
  <c r="D17" i="14"/>
  <c r="S16" i="14"/>
  <c r="R16" i="14"/>
  <c r="Q16" i="14"/>
  <c r="P16" i="14"/>
  <c r="D16" i="14"/>
  <c r="F16" i="14" s="1"/>
  <c r="S15" i="14"/>
  <c r="R15" i="14"/>
  <c r="Q15" i="14"/>
  <c r="P15" i="14"/>
  <c r="D15" i="14"/>
  <c r="F15" i="14" s="1"/>
  <c r="S14" i="14"/>
  <c r="R14" i="14"/>
  <c r="Q14" i="14"/>
  <c r="P14" i="14"/>
  <c r="D14" i="14"/>
  <c r="F14" i="14" s="1"/>
  <c r="S13" i="14"/>
  <c r="R13" i="14"/>
  <c r="Q13" i="14"/>
  <c r="P13" i="14"/>
  <c r="F13" i="14"/>
  <c r="D13" i="14"/>
  <c r="S12" i="14"/>
  <c r="R12" i="14"/>
  <c r="Q12" i="14"/>
  <c r="P12" i="14"/>
  <c r="F12" i="14"/>
  <c r="D12" i="14"/>
  <c r="D32" i="14" l="1"/>
  <c r="F32" i="14"/>
  <c r="F14" i="17" l="1"/>
  <c r="F13" i="17"/>
  <c r="F12" i="17"/>
  <c r="C37" i="15" l="1"/>
  <c r="R36" i="15"/>
  <c r="Q36" i="15"/>
  <c r="P36" i="15"/>
  <c r="O36" i="15"/>
  <c r="D36" i="15"/>
  <c r="D37" i="15" s="1"/>
  <c r="P34" i="15"/>
  <c r="O34" i="15"/>
  <c r="P33" i="15"/>
  <c r="O33" i="15"/>
  <c r="P32" i="15"/>
  <c r="O32" i="15"/>
  <c r="R31" i="15"/>
  <c r="Q31" i="15"/>
  <c r="P31" i="15"/>
  <c r="O31" i="15"/>
  <c r="R30" i="15"/>
  <c r="Q30" i="15"/>
  <c r="P30" i="15"/>
  <c r="O30" i="15"/>
  <c r="R29" i="15"/>
  <c r="Q29" i="15"/>
  <c r="P29" i="15"/>
  <c r="O29" i="15"/>
  <c r="R28" i="15"/>
  <c r="Q28" i="15"/>
  <c r="P28" i="15"/>
  <c r="O28" i="15"/>
  <c r="R27" i="15"/>
  <c r="Q27" i="15"/>
  <c r="P27" i="15"/>
  <c r="O27" i="15"/>
  <c r="R26" i="15"/>
  <c r="Q26" i="15"/>
  <c r="P26" i="15"/>
  <c r="O26" i="15"/>
  <c r="R24" i="15"/>
  <c r="Q24" i="15"/>
  <c r="P24" i="15"/>
  <c r="O24" i="15"/>
  <c r="R23" i="15"/>
  <c r="Q23" i="15"/>
  <c r="P23" i="15"/>
  <c r="O23" i="15"/>
  <c r="R22" i="15"/>
  <c r="Q22" i="15"/>
  <c r="P22" i="15"/>
  <c r="O22" i="15"/>
  <c r="Q21" i="15"/>
  <c r="P21" i="15"/>
  <c r="O21" i="15"/>
  <c r="R20" i="15"/>
  <c r="Q20" i="15"/>
  <c r="P20" i="15"/>
  <c r="O20" i="15"/>
  <c r="R19" i="15"/>
  <c r="Q19" i="15"/>
  <c r="P19" i="15"/>
  <c r="O19" i="15"/>
  <c r="R18" i="15"/>
  <c r="Q18" i="15"/>
  <c r="P18" i="15"/>
  <c r="O18" i="15"/>
  <c r="R17" i="15"/>
  <c r="Q17" i="15"/>
  <c r="P17" i="15"/>
  <c r="O17" i="15"/>
  <c r="R16" i="15"/>
  <c r="Q16" i="15"/>
  <c r="P16" i="15"/>
  <c r="O16" i="15"/>
  <c r="R15" i="15"/>
  <c r="Q15" i="15"/>
  <c r="P15" i="15"/>
  <c r="O15" i="15"/>
  <c r="R13" i="15"/>
  <c r="Q13" i="15"/>
  <c r="P13" i="15"/>
  <c r="O13" i="15"/>
  <c r="R12" i="15"/>
  <c r="Q12" i="15"/>
  <c r="P12" i="15"/>
  <c r="O12" i="15"/>
  <c r="F12" i="15"/>
  <c r="F37" i="15" s="1"/>
  <c r="F32" i="17" l="1"/>
  <c r="C32" i="17"/>
  <c r="S31" i="17"/>
  <c r="R31" i="17"/>
  <c r="Q31" i="17"/>
  <c r="P31" i="17"/>
  <c r="D31" i="17"/>
  <c r="S30" i="17"/>
  <c r="R30" i="17"/>
  <c r="Q30" i="17"/>
  <c r="P30" i="17"/>
  <c r="D30" i="17"/>
  <c r="S29" i="17"/>
  <c r="R29" i="17"/>
  <c r="Q29" i="17"/>
  <c r="P29" i="17"/>
  <c r="D29" i="17"/>
  <c r="S28" i="17"/>
  <c r="R28" i="17"/>
  <c r="Q28" i="17"/>
  <c r="P28" i="17"/>
  <c r="D28" i="17"/>
  <c r="S27" i="17"/>
  <c r="R27" i="17"/>
  <c r="Q27" i="17"/>
  <c r="P27" i="17"/>
  <c r="D27" i="17"/>
  <c r="S26" i="17"/>
  <c r="R26" i="17"/>
  <c r="Q26" i="17"/>
  <c r="P26" i="17"/>
  <c r="D26" i="17"/>
  <c r="S25" i="17"/>
  <c r="R25" i="17"/>
  <c r="Q25" i="17"/>
  <c r="P25" i="17"/>
  <c r="D25" i="17"/>
  <c r="S24" i="17"/>
  <c r="R24" i="17"/>
  <c r="Q24" i="17"/>
  <c r="P24" i="17"/>
  <c r="D24" i="17"/>
  <c r="S23" i="17"/>
  <c r="R23" i="17"/>
  <c r="Q23" i="17"/>
  <c r="P23" i="17"/>
  <c r="D23" i="17"/>
  <c r="S22" i="17"/>
  <c r="R22" i="17"/>
  <c r="Q22" i="17"/>
  <c r="P22" i="17"/>
  <c r="D22" i="17"/>
  <c r="S21" i="17"/>
  <c r="R21" i="17"/>
  <c r="Q21" i="17"/>
  <c r="P21" i="17"/>
  <c r="D21" i="17"/>
  <c r="S20" i="17"/>
  <c r="R20" i="17"/>
  <c r="Q20" i="17"/>
  <c r="P20" i="17"/>
  <c r="D20" i="17"/>
  <c r="S19" i="17"/>
  <c r="R19" i="17"/>
  <c r="Q19" i="17"/>
  <c r="P19" i="17"/>
  <c r="D19" i="17"/>
  <c r="S18" i="17"/>
  <c r="R18" i="17"/>
  <c r="Q18" i="17"/>
  <c r="P18" i="17"/>
  <c r="D18" i="17"/>
  <c r="S17" i="17"/>
  <c r="R17" i="17"/>
  <c r="Q17" i="17"/>
  <c r="P17" i="17"/>
  <c r="D17" i="17"/>
  <c r="S16" i="17"/>
  <c r="R16" i="17"/>
  <c r="Q16" i="17"/>
  <c r="P16" i="17"/>
  <c r="D16" i="17"/>
  <c r="S15" i="17"/>
  <c r="R15" i="17"/>
  <c r="Q15" i="17"/>
  <c r="P15" i="17"/>
  <c r="D15" i="17"/>
  <c r="S14" i="17"/>
  <c r="R14" i="17"/>
  <c r="Q14" i="17"/>
  <c r="P14" i="17"/>
  <c r="D14" i="17"/>
  <c r="S13" i="17"/>
  <c r="R13" i="17"/>
  <c r="Q13" i="17"/>
  <c r="P13" i="17"/>
  <c r="D13" i="17"/>
  <c r="S12" i="17"/>
  <c r="R12" i="17"/>
  <c r="Q12" i="17"/>
  <c r="P12" i="17"/>
  <c r="D12" i="17"/>
  <c r="D32" i="17" s="1"/>
  <c r="C26" i="12" l="1"/>
  <c r="S25" i="12"/>
  <c r="R25" i="12"/>
  <c r="Q25" i="12"/>
  <c r="P25" i="12"/>
  <c r="D25" i="12"/>
  <c r="S24" i="12"/>
  <c r="R24" i="12"/>
  <c r="Q24" i="12"/>
  <c r="P24" i="12"/>
  <c r="D24" i="12"/>
  <c r="S23" i="12"/>
  <c r="R23" i="12"/>
  <c r="Q23" i="12"/>
  <c r="P23" i="12"/>
  <c r="D23" i="12"/>
  <c r="S22" i="12"/>
  <c r="R22" i="12"/>
  <c r="Q22" i="12"/>
  <c r="P22" i="12"/>
  <c r="D22" i="12"/>
  <c r="S21" i="12"/>
  <c r="R21" i="12"/>
  <c r="Q21" i="12"/>
  <c r="P21" i="12"/>
  <c r="D21" i="12"/>
  <c r="S20" i="12"/>
  <c r="R20" i="12"/>
  <c r="Q20" i="12"/>
  <c r="P20" i="12"/>
  <c r="D20" i="12"/>
  <c r="S19" i="12"/>
  <c r="R19" i="12"/>
  <c r="Q19" i="12"/>
  <c r="P19" i="12"/>
  <c r="D19" i="12"/>
  <c r="S18" i="12"/>
  <c r="R18" i="12"/>
  <c r="Q18" i="12"/>
  <c r="P18" i="12"/>
  <c r="D18" i="12"/>
  <c r="S17" i="12"/>
  <c r="R17" i="12"/>
  <c r="Q17" i="12"/>
  <c r="P17" i="12"/>
  <c r="D17" i="12"/>
  <c r="S16" i="12"/>
  <c r="R16" i="12"/>
  <c r="Q16" i="12"/>
  <c r="P16" i="12"/>
  <c r="D16" i="12"/>
  <c r="S15" i="12"/>
  <c r="R15" i="12"/>
  <c r="Q15" i="12"/>
  <c r="P15" i="12"/>
  <c r="D15" i="12"/>
  <c r="S14" i="12"/>
  <c r="R14" i="12"/>
  <c r="Q14" i="12"/>
  <c r="P14" i="12"/>
  <c r="D14" i="12"/>
  <c r="F13" i="12"/>
  <c r="D13" i="12"/>
  <c r="D26" i="12" s="1"/>
  <c r="F12" i="12"/>
  <c r="F26" i="12" s="1"/>
  <c r="C22" i="20" l="1"/>
  <c r="S21" i="20"/>
  <c r="R21" i="20"/>
  <c r="Q21" i="20"/>
  <c r="P21" i="20"/>
  <c r="D21" i="20"/>
  <c r="S20" i="20"/>
  <c r="R20" i="20"/>
  <c r="Q20" i="20"/>
  <c r="P20" i="20"/>
  <c r="D20" i="20"/>
  <c r="S19" i="20"/>
  <c r="R19" i="20"/>
  <c r="Q19" i="20"/>
  <c r="P19" i="20"/>
  <c r="D19" i="20"/>
  <c r="S18" i="20"/>
  <c r="R18" i="20"/>
  <c r="Q18" i="20"/>
  <c r="P18" i="20"/>
  <c r="D18" i="20"/>
  <c r="S17" i="20"/>
  <c r="R17" i="20"/>
  <c r="Q17" i="20"/>
  <c r="P17" i="20"/>
  <c r="D17" i="20"/>
  <c r="S16" i="20"/>
  <c r="R16" i="20"/>
  <c r="Q16" i="20"/>
  <c r="P16" i="20"/>
  <c r="D16" i="20"/>
  <c r="S15" i="20"/>
  <c r="R15" i="20"/>
  <c r="Q15" i="20"/>
  <c r="P15" i="20"/>
  <c r="S14" i="20"/>
  <c r="R14" i="20"/>
  <c r="Q14" i="20"/>
  <c r="P14" i="20"/>
  <c r="S13" i="20"/>
  <c r="R13" i="20"/>
  <c r="Q13" i="20"/>
  <c r="P13" i="20"/>
  <c r="S12" i="20"/>
  <c r="R12" i="20"/>
  <c r="Q12" i="20"/>
  <c r="P12" i="20"/>
  <c r="D12" i="20"/>
  <c r="D22" i="20" s="1"/>
  <c r="F12" i="20" l="1"/>
  <c r="F22" i="20" s="1"/>
  <c r="C29" i="13" l="1"/>
  <c r="S28" i="13"/>
  <c r="R28" i="13"/>
  <c r="Q28" i="13"/>
  <c r="P28" i="13"/>
  <c r="D28" i="13"/>
  <c r="D27" i="13"/>
  <c r="D26" i="13"/>
  <c r="S23" i="13"/>
  <c r="R23" i="13"/>
  <c r="Q23" i="13"/>
  <c r="P23" i="13"/>
  <c r="D16" i="13"/>
  <c r="F16" i="13" s="1"/>
  <c r="F15" i="13"/>
  <c r="F14" i="13"/>
  <c r="D14" i="13"/>
  <c r="S13" i="13"/>
  <c r="R13" i="13"/>
  <c r="Q13" i="13"/>
  <c r="P13" i="13"/>
  <c r="D13" i="13"/>
  <c r="F13" i="13" s="1"/>
  <c r="S12" i="13"/>
  <c r="R12" i="13"/>
  <c r="Q12" i="13"/>
  <c r="P12" i="13"/>
  <c r="D12" i="13"/>
  <c r="D29" i="13" l="1"/>
  <c r="F29" i="13" s="1"/>
  <c r="F12" i="13"/>
  <c r="F16" i="8"/>
  <c r="C26" i="8" l="1"/>
  <c r="D18" i="8" l="1"/>
  <c r="D19" i="8"/>
  <c r="D20" i="8"/>
  <c r="D21" i="8"/>
  <c r="D22" i="8"/>
  <c r="D23" i="8"/>
  <c r="D24" i="8"/>
  <c r="D25" i="8"/>
  <c r="F12" i="8" l="1"/>
  <c r="F26" i="8" l="1"/>
  <c r="P14" i="8"/>
  <c r="Q14" i="8"/>
  <c r="R14" i="8"/>
  <c r="S14" i="8"/>
  <c r="P15" i="8"/>
  <c r="Q15" i="8"/>
  <c r="R15" i="8"/>
  <c r="S15" i="8"/>
  <c r="P16" i="8"/>
  <c r="Q16" i="8"/>
  <c r="R16" i="8"/>
  <c r="S16" i="8"/>
  <c r="P17" i="8"/>
  <c r="Q17" i="8"/>
  <c r="R17" i="8"/>
  <c r="S17" i="8"/>
  <c r="P18" i="8"/>
  <c r="Q18" i="8"/>
  <c r="R18" i="8"/>
  <c r="S18" i="8"/>
  <c r="P19" i="8"/>
  <c r="Q19" i="8"/>
  <c r="R19" i="8"/>
  <c r="S19" i="8"/>
  <c r="P20" i="8"/>
  <c r="Q20" i="8"/>
  <c r="R20" i="8"/>
  <c r="S20" i="8"/>
  <c r="P21" i="8"/>
  <c r="Q21" i="8"/>
  <c r="R21" i="8"/>
  <c r="S21" i="8"/>
  <c r="P22" i="8"/>
  <c r="Q22" i="8"/>
  <c r="R22" i="8"/>
  <c r="S22" i="8"/>
  <c r="P23" i="8"/>
  <c r="Q23" i="8"/>
  <c r="R23" i="8"/>
  <c r="S23" i="8"/>
  <c r="P24" i="8"/>
  <c r="Q24" i="8"/>
  <c r="R24" i="8"/>
  <c r="S24" i="8"/>
  <c r="P25" i="8"/>
  <c r="Q25" i="8"/>
  <c r="R25" i="8"/>
  <c r="S25" i="8"/>
  <c r="D26" i="8" l="1"/>
  <c r="F12" i="3" l="1"/>
  <c r="D13" i="3"/>
  <c r="F13" i="3"/>
  <c r="F14" i="3"/>
  <c r="D15" i="3"/>
  <c r="F15" i="3"/>
  <c r="F16" i="3"/>
  <c r="D17" i="3"/>
  <c r="F17" i="3"/>
  <c r="F18" i="3"/>
  <c r="F19" i="3"/>
  <c r="F20" i="3"/>
  <c r="F21" i="3"/>
  <c r="D22" i="3"/>
  <c r="F22" i="3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F32" i="3"/>
</calcChain>
</file>

<file path=xl/sharedStrings.xml><?xml version="1.0" encoding="utf-8"?>
<sst xmlns="http://schemas.openxmlformats.org/spreadsheetml/2006/main" count="1515" uniqueCount="238">
  <si>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</si>
  <si>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</si>
  <si>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</si>
  <si>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</si>
  <si>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</si>
  <si>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</si>
  <si>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</si>
  <si>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</si>
  <si>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</si>
  <si>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</si>
  <si>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</si>
  <si>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</si>
  <si>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</si>
  <si>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</si>
  <si>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</si>
  <si>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</si>
  <si>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</si>
  <si>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</si>
  <si>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</si>
  <si>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</si>
  <si>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</si>
  <si>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</si>
  <si>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</si>
  <si>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</si>
  <si>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</si>
  <si>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</si>
  <si>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</si>
  <si>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</si>
  <si>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</si>
  <si>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</si>
  <si>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</si>
  <si>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</si>
  <si>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</si>
  <si>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</si>
  <si>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</si>
  <si>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</si>
  <si>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</si>
  <si>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</si>
  <si>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</si>
  <si>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</si>
  <si>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</si>
  <si>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</si>
  <si>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</si>
  <si>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</si>
  <si>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</si>
  <si>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</si>
  <si>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</si>
  <si>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</si>
  <si>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</si>
  <si>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</si>
  <si>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</si>
  <si>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</si>
  <si>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</si>
  <si>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</si>
  <si>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</si>
  <si>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</si>
  <si>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</si>
  <si>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</si>
  <si>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</si>
  <si>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</si>
  <si>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</si>
  <si>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</si>
  <si>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</si>
  <si>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</si>
  <si>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</si>
  <si>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</si>
  <si>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</si>
  <si>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</si>
  <si>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</si>
  <si>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</si>
  <si>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</si>
  <si>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</si>
  <si>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</si>
  <si>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</si>
  <si>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</si>
  <si>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</si>
  <si>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>Theatre</t>
  </si>
  <si>
    <t>Security</t>
  </si>
  <si>
    <t>Screwfix</t>
  </si>
  <si>
    <t>Collection of Broken Lighting Desk</t>
  </si>
  <si>
    <t>Hi Speed</t>
  </si>
  <si>
    <t>Delivery</t>
  </si>
  <si>
    <t>Bulbs for theatre</t>
  </si>
  <si>
    <t>Light Bulbs Direct</t>
  </si>
  <si>
    <t>Lighting</t>
  </si>
  <si>
    <t>Lock for Back Door</t>
  </si>
  <si>
    <t>PARTY</t>
  </si>
  <si>
    <t xml:space="preserve">Glowsticks for Neon Party </t>
  </si>
  <si>
    <t>Glowtopia</t>
  </si>
  <si>
    <t>Party Consumables</t>
  </si>
  <si>
    <t>New Amp And Speaker Stands</t>
  </si>
  <si>
    <t>Studio Spares</t>
  </si>
  <si>
    <t>Sound</t>
  </si>
  <si>
    <t>Camberley Theatre</t>
  </si>
  <si>
    <t>BARCLAYCARD</t>
  </si>
  <si>
    <t>greenspace</t>
  </si>
  <si>
    <t>repair lawn mower</t>
  </si>
  <si>
    <t>Winchester garden machinery</t>
  </si>
  <si>
    <t>horticultural</t>
  </si>
  <si>
    <t>00510</t>
  </si>
  <si>
    <t>service Dacia car</t>
  </si>
  <si>
    <t>warrens garage</t>
  </si>
  <si>
    <t>vehicle service</t>
  </si>
  <si>
    <t>51204</t>
  </si>
  <si>
    <t>keys and locks</t>
  </si>
  <si>
    <t>guardwell security</t>
  </si>
  <si>
    <t>security</t>
  </si>
  <si>
    <t>compost</t>
  </si>
  <si>
    <t>wikos</t>
  </si>
  <si>
    <t>cable ties</t>
  </si>
  <si>
    <t>screwfix</t>
  </si>
  <si>
    <t>equipment</t>
  </si>
  <si>
    <t>Parks and Open Spaces</t>
  </si>
  <si>
    <t>0051E</t>
  </si>
  <si>
    <t>Greenspace</t>
  </si>
  <si>
    <t>Compost &amp; liners</t>
  </si>
  <si>
    <t>Longacres</t>
  </si>
  <si>
    <t>Horticultural</t>
  </si>
  <si>
    <t>Lightwater Country Park</t>
  </si>
  <si>
    <t>15.05.18</t>
  </si>
  <si>
    <t>47301</t>
  </si>
  <si>
    <t>Business</t>
  </si>
  <si>
    <t>Visitor Counter for Ping Pong Parlour</t>
  </si>
  <si>
    <t>Misc</t>
  </si>
  <si>
    <t>08.06.18</t>
  </si>
  <si>
    <t>Housing</t>
  </si>
  <si>
    <t>Accomodation</t>
  </si>
  <si>
    <t>Hotel</t>
  </si>
  <si>
    <t>Executive Head of Business</t>
  </si>
  <si>
    <t>Corporate Event</t>
  </si>
  <si>
    <t xml:space="preserve">Cakes for Fly the Flag Armed Forces Day </t>
  </si>
  <si>
    <t>Marks and Spencer</t>
  </si>
  <si>
    <t xml:space="preserve">Laundry service for white table clothes </t>
  </si>
  <si>
    <t xml:space="preserve">Executive Dry Cleaners </t>
  </si>
  <si>
    <t>Civic Events</t>
  </si>
  <si>
    <t>Catering</t>
  </si>
  <si>
    <t>HOSPI</t>
  </si>
  <si>
    <t>Food for conference</t>
  </si>
  <si>
    <t>Good Taste</t>
  </si>
  <si>
    <t>Retail</t>
  </si>
  <si>
    <t>Food for party</t>
  </si>
  <si>
    <t>Sainsburys</t>
  </si>
  <si>
    <t>11BAR</t>
  </si>
  <si>
    <t>Food for Conference</t>
  </si>
  <si>
    <t>Train ticket to Polka Theatre for EY shows</t>
  </si>
  <si>
    <t>National Rail</t>
  </si>
  <si>
    <t>Travel</t>
  </si>
  <si>
    <t>Office Desks</t>
  </si>
  <si>
    <t>John Lewis</t>
  </si>
  <si>
    <t>Department Stores</t>
  </si>
  <si>
    <t>Ikea</t>
  </si>
  <si>
    <t>Home Furnishing &amp; Equip Stores</t>
  </si>
  <si>
    <t>Office Chairs</t>
  </si>
  <si>
    <t>Office Furniture</t>
  </si>
  <si>
    <t>Office Equipment</t>
  </si>
  <si>
    <t>A3 Health &amp; Safety Poster</t>
  </si>
  <si>
    <t>Stationery Office Book</t>
  </si>
  <si>
    <t>Book Stores</t>
  </si>
  <si>
    <t>Epson Inkjet Printer</t>
  </si>
  <si>
    <t>PC World</t>
  </si>
  <si>
    <t>Electronic Sales</t>
  </si>
  <si>
    <t>Telephone, Fan, Extension lead</t>
  </si>
  <si>
    <t>Argos</t>
  </si>
  <si>
    <t>Discount Stores</t>
  </si>
  <si>
    <t>Extension lead</t>
  </si>
  <si>
    <t>Wilko</t>
  </si>
  <si>
    <t>Household Appliance Stores</t>
  </si>
  <si>
    <t>Robert Dyas</t>
  </si>
  <si>
    <t>Hardware Stores</t>
  </si>
  <si>
    <t>Environmental Services</t>
  </si>
  <si>
    <t>Community Services</t>
  </si>
  <si>
    <t>Food items</t>
  </si>
  <si>
    <t>Morrisons</t>
  </si>
  <si>
    <t>Food</t>
  </si>
  <si>
    <t>Equipment</t>
  </si>
  <si>
    <t>Total</t>
  </si>
  <si>
    <t>Surge protection extention leads for centre</t>
  </si>
  <si>
    <t>food items</t>
  </si>
  <si>
    <t>waitrose</t>
  </si>
  <si>
    <t>food</t>
  </si>
  <si>
    <t>Windle Valley</t>
  </si>
  <si>
    <t>Drainage</t>
  </si>
  <si>
    <t>Fixings</t>
  </si>
  <si>
    <t>Tool Station</t>
  </si>
  <si>
    <t>Civils Materials</t>
  </si>
  <si>
    <t>Selco</t>
  </si>
  <si>
    <t>Fencing</t>
  </si>
  <si>
    <t>Heras Direct</t>
  </si>
  <si>
    <t>Pipework</t>
  </si>
  <si>
    <t>Plastech</t>
  </si>
  <si>
    <t>Lifting Equipment</t>
  </si>
  <si>
    <t>Ratchet Straps UK</t>
  </si>
  <si>
    <t>Land Drainage</t>
  </si>
  <si>
    <t>Marketing and Media</t>
  </si>
  <si>
    <t>Monthly Subscription</t>
  </si>
  <si>
    <t>Survey Monkey</t>
  </si>
  <si>
    <t>Online questionnaire tool</t>
  </si>
  <si>
    <t>Temporary Event Licence</t>
  </si>
  <si>
    <t>Surrey Heath Borough Council</t>
  </si>
  <si>
    <t>L:icense</t>
  </si>
  <si>
    <t>Theatre Marketing</t>
  </si>
  <si>
    <t>Show and event promotions</t>
  </si>
  <si>
    <t>Facebook</t>
  </si>
  <si>
    <t>Advertising</t>
  </si>
  <si>
    <t>Domain name monthly cost</t>
  </si>
  <si>
    <t>Namesco</t>
  </si>
  <si>
    <t>Software</t>
  </si>
  <si>
    <t>24.05.18</t>
  </si>
  <si>
    <t>Media and Marketing</t>
  </si>
  <si>
    <t>Computer Services</t>
  </si>
  <si>
    <t>Adobe</t>
  </si>
  <si>
    <t>Marketing</t>
  </si>
  <si>
    <t>25.05.18</t>
  </si>
  <si>
    <t>Indigo Park Services</t>
  </si>
  <si>
    <t>31.05.18</t>
  </si>
  <si>
    <t>Facebook Advertising</t>
  </si>
  <si>
    <t>Executive Head of Corporate</t>
  </si>
  <si>
    <t>Party Goods</t>
  </si>
  <si>
    <t>Baker Ross Ltd</t>
  </si>
  <si>
    <t>Stationery</t>
  </si>
  <si>
    <t>Amazon/AMRL Ltd</t>
  </si>
  <si>
    <t xml:space="preserve">Amazon </t>
  </si>
  <si>
    <t>Parties2amaze Ltd/Amazon</t>
  </si>
  <si>
    <t>Toy Galaxy Ltd/Amazon</t>
  </si>
  <si>
    <t>Party Delights</t>
  </si>
  <si>
    <t>Amazon/Theonoi</t>
  </si>
  <si>
    <t>AmazonTecUnite/Purple Ladybug</t>
  </si>
  <si>
    <t>Banquet table covers</t>
  </si>
  <si>
    <t>Amazon/Haoruio816</t>
  </si>
  <si>
    <t>Coffee Supplies</t>
  </si>
  <si>
    <t>LTT Vending Ltd</t>
  </si>
  <si>
    <t>Fire Tablet for Foyer Music</t>
  </si>
  <si>
    <t>Door lock</t>
  </si>
  <si>
    <t>Amazon/SevensandsDirect</t>
  </si>
  <si>
    <t>Monthly Music Subscription</t>
  </si>
  <si>
    <t>Spotify</t>
  </si>
  <si>
    <t>Music</t>
  </si>
  <si>
    <t>Camberlrey Theatre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</si>
</sst>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0"/>
    <numFmt numFmtId="167" formatCode="[$-409]d\-mmm\-yy;@"/>
  </numFmts>
  <fonts count="1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12" fillId="0" borderId="0"/>
  </cellStyleXfs>
  <cellXfs count="184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164" fontId="2" fillId="0" borderId="2" xfId="2" applyNumberFormat="1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0" fontId="1" fillId="0" borderId="28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0" fontId="6" fillId="0" borderId="17" xfId="0" applyFon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4" fillId="0" borderId="22" xfId="0" applyFont="1" applyFill="1" applyBorder="1" applyAlignment="1" applyProtection="1">
      <alignment horizontal="center"/>
    </xf>
    <xf numFmtId="1" fontId="6" fillId="0" borderId="17" xfId="0" applyNumberFormat="1" applyFont="1" applyFill="1" applyBorder="1" applyProtection="1"/>
    <xf numFmtId="1" fontId="6" fillId="0" borderId="34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0" fontId="0" fillId="0" borderId="2" xfId="0" applyFill="1" applyBorder="1" applyProtection="1"/>
    <xf numFmtId="1" fontId="6" fillId="0" borderId="34" xfId="0" quotePrefix="1" applyNumberFormat="1" applyFont="1" applyFill="1" applyBorder="1" applyProtection="1"/>
    <xf numFmtId="0" fontId="6" fillId="0" borderId="2" xfId="0" applyFont="1" applyFill="1" applyBorder="1" applyProtection="1"/>
    <xf numFmtId="4" fontId="6" fillId="0" borderId="25" xfId="0" applyNumberFormat="1" applyFont="1" applyFill="1" applyBorder="1" applyProtection="1"/>
    <xf numFmtId="4" fontId="0" fillId="0" borderId="2" xfId="0" applyNumberFormat="1" applyFill="1" applyBorder="1" applyAlignment="1" applyProtection="1">
      <protection locked="0"/>
    </xf>
    <xf numFmtId="0" fontId="0" fillId="0" borderId="15" xfId="0" applyBorder="1" applyAlignment="1"/>
    <xf numFmtId="4" fontId="0" fillId="0" borderId="9" xfId="0" applyNumberFormat="1" applyFill="1" applyBorder="1" applyProtection="1"/>
    <xf numFmtId="4" fontId="1" fillId="0" borderId="35" xfId="0" applyNumberFormat="1" applyFont="1" applyFill="1" applyBorder="1" applyProtection="1"/>
    <xf numFmtId="1" fontId="1" fillId="0" borderId="36" xfId="0" applyNumberFormat="1" applyFont="1" applyFill="1" applyBorder="1" applyProtection="1"/>
    <xf numFmtId="1" fontId="1" fillId="0" borderId="37" xfId="0" applyNumberFormat="1" applyFont="1" applyFill="1" applyBorder="1" applyProtection="1"/>
    <xf numFmtId="0" fontId="0" fillId="0" borderId="30" xfId="0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2" fillId="0" borderId="0" xfId="0" applyFont="1" applyFill="1" applyProtection="1">
      <protection locked="0"/>
    </xf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3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3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14" fontId="0" fillId="0" borderId="17" xfId="0" applyNumberForma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3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5" xfId="3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</xf>
    <xf numFmtId="16" fontId="0" fillId="0" borderId="17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4" fillId="0" borderId="15" xfId="0" applyFont="1" applyFill="1" applyBorder="1" applyAlignment="1" applyProtection="1">
      <alignment horizontal="center"/>
    </xf>
    <xf numFmtId="0" fontId="14" fillId="0" borderId="22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1" fontId="6" fillId="0" borderId="38" xfId="0" applyNumberFormat="1" applyFont="1" applyFill="1" applyBorder="1" applyProtection="1"/>
    <xf numFmtId="1" fontId="6" fillId="0" borderId="39" xfId="0" applyNumberFormat="1" applyFont="1" applyFill="1" applyBorder="1" applyProtection="1"/>
    <xf numFmtId="1" fontId="6" fillId="0" borderId="40" xfId="0" applyNumberFormat="1" applyFont="1" applyFill="1" applyBorder="1" applyProtection="1"/>
    <xf numFmtId="4" fontId="0" fillId="0" borderId="9" xfId="0" applyNumberFormat="1" applyFill="1" applyBorder="1" applyProtection="1">
      <protection locked="0"/>
    </xf>
    <xf numFmtId="1" fontId="6" fillId="0" borderId="14" xfId="0" applyNumberFormat="1" applyFont="1" applyFill="1" applyBorder="1" applyProtection="1"/>
    <xf numFmtId="1" fontId="6" fillId="0" borderId="15" xfId="0" applyNumberFormat="1" applyFont="1" applyFill="1" applyBorder="1" applyProtection="1"/>
    <xf numFmtId="1" fontId="6" fillId="0" borderId="16" xfId="0" applyNumberFormat="1" applyFont="1" applyFill="1" applyBorder="1" applyProtection="1"/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</cellXfs>
  <cellStyles count="4">
    <cellStyle name="Normal" xfId="0" builtinId="0"/>
    <cellStyle name="Normal_Redistribution and journal forms.xls" xfId="1"/>
    <cellStyle name="Normal_Redistribution and journal forms.xls 2" xfId="2"/>
    <cellStyle name="Normal_Redistribution and journal forms.xls 3" xfId="3"/>
  </cellStyles>
  <dxfs count="395"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2"/>
  <sheetViews>
    <sheetView tabSelected="1" zoomScale="80" zoomScaleNormal="80" workbookViewId="0">
      <selection activeCell="K36" sqref="K3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73" t="s">
        <v>34</v>
      </c>
      <c r="C1" s="174"/>
      <c r="D1" s="174"/>
      <c r="E1" s="175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73" t="s">
        <v>93</v>
      </c>
      <c r="C3" s="174"/>
      <c r="D3" s="174"/>
      <c r="E3" s="175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43231</v>
      </c>
      <c r="D5" s="12" t="s">
        <v>33</v>
      </c>
      <c r="E5" s="48">
        <v>43261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6" t="s">
        <v>21</v>
      </c>
      <c r="H8" s="180"/>
      <c r="I8" s="180"/>
      <c r="J8" s="177"/>
      <c r="K8" s="6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1"/>
      <c r="H9" s="182"/>
      <c r="I9" s="182"/>
      <c r="J9" s="183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4" t="s">
        <v>65</v>
      </c>
      <c r="H10" s="64" t="s">
        <v>66</v>
      </c>
      <c r="I10" s="64" t="s">
        <v>64</v>
      </c>
      <c r="J10" s="64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64"/>
      <c r="H11" s="64"/>
      <c r="I11" s="64"/>
      <c r="J11" s="64"/>
      <c r="K11" s="64"/>
      <c r="L11" s="27"/>
      <c r="M11" s="43"/>
      <c r="N11" s="43"/>
    </row>
    <row r="12" spans="1:26" ht="15.75" x14ac:dyDescent="0.25">
      <c r="A12" s="59">
        <v>43242</v>
      </c>
      <c r="B12" s="49" t="s">
        <v>15</v>
      </c>
      <c r="C12" s="31">
        <v>46.61</v>
      </c>
      <c r="D12" s="32">
        <v>7.77</v>
      </c>
      <c r="E12" s="31"/>
      <c r="F12" s="56">
        <f t="shared" ref="F12" si="0">C12-D12</f>
        <v>38.840000000000003</v>
      </c>
      <c r="G12" s="57">
        <v>110</v>
      </c>
      <c r="H12" s="57">
        <v>4001</v>
      </c>
      <c r="I12" s="60"/>
      <c r="J12" s="63" t="s">
        <v>15</v>
      </c>
      <c r="K12" s="63" t="s">
        <v>76</v>
      </c>
      <c r="L12" s="65" t="s">
        <v>79</v>
      </c>
      <c r="M12" s="62" t="s">
        <v>80</v>
      </c>
      <c r="N12" s="62" t="s">
        <v>81</v>
      </c>
    </row>
    <row r="13" spans="1:26" ht="30" customHeight="1" x14ac:dyDescent="0.25">
      <c r="A13" s="59">
        <v>43243</v>
      </c>
      <c r="B13" s="49" t="s">
        <v>15</v>
      </c>
      <c r="C13" s="31">
        <v>27.14</v>
      </c>
      <c r="D13" s="32">
        <v>4.55</v>
      </c>
      <c r="E13" s="31"/>
      <c r="F13" s="56">
        <v>22.59</v>
      </c>
      <c r="G13" s="57">
        <v>110</v>
      </c>
      <c r="H13" s="57">
        <v>2001</v>
      </c>
      <c r="I13" s="60"/>
      <c r="J13" s="63" t="s">
        <v>15</v>
      </c>
      <c r="K13" s="63" t="s">
        <v>76</v>
      </c>
      <c r="L13" s="65" t="s">
        <v>82</v>
      </c>
      <c r="M13" s="62" t="s">
        <v>83</v>
      </c>
      <c r="N13" s="65" t="s">
        <v>84</v>
      </c>
    </row>
    <row r="14" spans="1:26" ht="33" customHeight="1" x14ac:dyDescent="0.25">
      <c r="A14" s="59">
        <v>43244</v>
      </c>
      <c r="B14" s="49" t="s">
        <v>15</v>
      </c>
      <c r="C14" s="31">
        <v>24.48</v>
      </c>
      <c r="D14" s="32">
        <v>4.07</v>
      </c>
      <c r="E14" s="31"/>
      <c r="F14" s="56">
        <v>20.41</v>
      </c>
      <c r="G14" s="57">
        <v>110</v>
      </c>
      <c r="H14" s="57">
        <v>2001</v>
      </c>
      <c r="I14" s="60"/>
      <c r="J14" s="63" t="s">
        <v>15</v>
      </c>
      <c r="K14" s="63" t="s">
        <v>76</v>
      </c>
      <c r="L14" s="65" t="s">
        <v>85</v>
      </c>
      <c r="M14" s="62" t="s">
        <v>78</v>
      </c>
      <c r="N14" s="65" t="s">
        <v>77</v>
      </c>
      <c r="P14" s="5" t="b">
        <f t="shared" ref="P14:P25" si="1">OR(G14&lt;100,LEN(G14)=2)</f>
        <v>0</v>
      </c>
      <c r="Q14" s="5" t="b">
        <f t="shared" ref="Q14:Q25" si="2">OR(H14&lt;1000,LEN(H14)=3)</f>
        <v>0</v>
      </c>
      <c r="R14" s="5" t="b">
        <f t="shared" ref="R14:R25" si="3">IF(I14&lt;1000,TRUE)</f>
        <v>1</v>
      </c>
      <c r="S14" s="5" t="e">
        <f>OR(#REF!&lt;100000,LEN(#REF!)=5)</f>
        <v>#REF!</v>
      </c>
    </row>
    <row r="15" spans="1:26" ht="20.100000000000001" customHeight="1" x14ac:dyDescent="0.25">
      <c r="A15" s="59">
        <v>43247</v>
      </c>
      <c r="B15" s="30" t="s">
        <v>13</v>
      </c>
      <c r="C15" s="31">
        <v>36</v>
      </c>
      <c r="D15" s="32">
        <v>0</v>
      </c>
      <c r="E15" s="31"/>
      <c r="F15" s="56">
        <v>36</v>
      </c>
      <c r="G15" s="57">
        <v>110</v>
      </c>
      <c r="H15" s="57">
        <v>4400</v>
      </c>
      <c r="I15" s="57" t="s">
        <v>86</v>
      </c>
      <c r="J15" s="63" t="s">
        <v>15</v>
      </c>
      <c r="K15" s="63" t="s">
        <v>76</v>
      </c>
      <c r="L15" s="65" t="s">
        <v>87</v>
      </c>
      <c r="M15" s="62" t="s">
        <v>88</v>
      </c>
      <c r="N15" s="62" t="s">
        <v>89</v>
      </c>
      <c r="P15" s="5" t="b">
        <f t="shared" si="1"/>
        <v>0</v>
      </c>
      <c r="Q15" s="5" t="b">
        <f t="shared" si="2"/>
        <v>0</v>
      </c>
      <c r="R15" s="5" t="b">
        <f t="shared" si="3"/>
        <v>0</v>
      </c>
      <c r="S15" s="5" t="e">
        <f>OR(#REF!&lt;100000,LEN(#REF!)=5)</f>
        <v>#REF!</v>
      </c>
    </row>
    <row r="16" spans="1:26" ht="20.100000000000001" customHeight="1" x14ac:dyDescent="0.25">
      <c r="A16" s="59">
        <v>43249</v>
      </c>
      <c r="B16" s="30" t="s">
        <v>15</v>
      </c>
      <c r="C16" s="31">
        <v>197.98</v>
      </c>
      <c r="D16" s="32">
        <v>33</v>
      </c>
      <c r="E16" s="31"/>
      <c r="F16" s="56">
        <f>C16-D16</f>
        <v>164.98</v>
      </c>
      <c r="G16" s="57">
        <v>110</v>
      </c>
      <c r="H16" s="57">
        <v>4001</v>
      </c>
      <c r="I16" s="57"/>
      <c r="J16" s="63" t="s">
        <v>15</v>
      </c>
      <c r="K16" s="63" t="s">
        <v>76</v>
      </c>
      <c r="L16" s="62" t="s">
        <v>90</v>
      </c>
      <c r="M16" s="62" t="s">
        <v>91</v>
      </c>
      <c r="N16" s="62" t="s">
        <v>92</v>
      </c>
      <c r="P16" s="5" t="b">
        <f t="shared" si="1"/>
        <v>0</v>
      </c>
      <c r="Q16" s="5" t="b">
        <f t="shared" si="2"/>
        <v>0</v>
      </c>
      <c r="R16" s="5" t="b">
        <f t="shared" si="3"/>
        <v>1</v>
      </c>
      <c r="S16" s="5" t="e">
        <f>OR(#REF!&lt;100000,LEN(#REF!)=5)</f>
        <v>#REF!</v>
      </c>
    </row>
    <row r="17" spans="1:19" ht="20.100000000000001" customHeight="1" x14ac:dyDescent="0.25">
      <c r="A17" s="29"/>
      <c r="B17" s="30"/>
      <c r="C17" s="31"/>
      <c r="D17" s="32"/>
      <c r="E17" s="31"/>
      <c r="F17" s="56"/>
      <c r="G17" s="57"/>
      <c r="H17" s="57"/>
      <c r="I17" s="57" t="s">
        <v>63</v>
      </c>
      <c r="J17" s="63" t="s">
        <v>15</v>
      </c>
      <c r="K17" s="63"/>
      <c r="L17" s="62"/>
      <c r="M17" s="62"/>
      <c r="N17" s="62"/>
      <c r="P17" s="5" t="b">
        <f t="shared" si="1"/>
        <v>1</v>
      </c>
      <c r="Q17" s="5" t="b">
        <f t="shared" si="2"/>
        <v>1</v>
      </c>
      <c r="R17" s="5" t="b">
        <f t="shared" si="3"/>
        <v>0</v>
      </c>
      <c r="S17" s="5" t="e">
        <f>OR(#REF!&lt;100000,LEN(#REF!)=5)</f>
        <v>#REF!</v>
      </c>
    </row>
    <row r="18" spans="1:19" ht="20.100000000000001" customHeight="1" x14ac:dyDescent="0.25">
      <c r="A18" s="29"/>
      <c r="B18" s="30"/>
      <c r="C18" s="31"/>
      <c r="D18" s="32" t="str">
        <f t="shared" ref="D18:D25" si="4">IF(B18="S",IF(ISBLANK(E18),ROUND(C18*0.2/1.2,2),E18),"")</f>
        <v/>
      </c>
      <c r="E18" s="31"/>
      <c r="F18" s="56"/>
      <c r="G18" s="57"/>
      <c r="H18" s="57"/>
      <c r="I18" s="57" t="s">
        <v>63</v>
      </c>
      <c r="J18" s="63" t="s">
        <v>15</v>
      </c>
      <c r="K18" s="63"/>
      <c r="L18" s="62"/>
      <c r="M18" s="62"/>
      <c r="N18" s="62"/>
      <c r="P18" s="5" t="b">
        <f t="shared" si="1"/>
        <v>1</v>
      </c>
      <c r="Q18" s="5" t="b">
        <f t="shared" si="2"/>
        <v>1</v>
      </c>
      <c r="R18" s="5" t="b">
        <f t="shared" si="3"/>
        <v>0</v>
      </c>
      <c r="S18" s="5" t="e">
        <f>OR(#REF!&lt;100000,LEN(#REF!)=5)</f>
        <v>#REF!</v>
      </c>
    </row>
    <row r="19" spans="1:19" ht="20.100000000000001" customHeight="1" x14ac:dyDescent="0.25">
      <c r="A19" s="29"/>
      <c r="B19" s="30"/>
      <c r="C19" s="31"/>
      <c r="D19" s="32" t="str">
        <f t="shared" si="4"/>
        <v/>
      </c>
      <c r="E19" s="31"/>
      <c r="F19" s="56"/>
      <c r="G19" s="57" t="s">
        <v>63</v>
      </c>
      <c r="H19" s="57" t="s">
        <v>63</v>
      </c>
      <c r="I19" s="57" t="s">
        <v>63</v>
      </c>
      <c r="J19" s="63" t="s">
        <v>15</v>
      </c>
      <c r="K19" s="63"/>
      <c r="L19" s="62"/>
      <c r="M19" s="62"/>
      <c r="N19" s="62"/>
      <c r="P19" s="5" t="b">
        <f t="shared" si="1"/>
        <v>0</v>
      </c>
      <c r="Q19" s="5" t="b">
        <f t="shared" si="2"/>
        <v>0</v>
      </c>
      <c r="R19" s="5" t="b">
        <f t="shared" si="3"/>
        <v>0</v>
      </c>
      <c r="S19" s="5" t="e">
        <f>OR(#REF!&lt;100000,LEN(#REF!)=5)</f>
        <v>#REF!</v>
      </c>
    </row>
    <row r="20" spans="1:19" ht="20.100000000000001" customHeight="1" x14ac:dyDescent="0.25">
      <c r="A20" s="29"/>
      <c r="B20" s="30"/>
      <c r="C20" s="31"/>
      <c r="D20" s="32" t="str">
        <f t="shared" si="4"/>
        <v/>
      </c>
      <c r="E20" s="31"/>
      <c r="F20" s="56"/>
      <c r="G20" s="57" t="s">
        <v>63</v>
      </c>
      <c r="H20" s="57" t="s">
        <v>63</v>
      </c>
      <c r="I20" s="57" t="s">
        <v>63</v>
      </c>
      <c r="J20" s="63" t="s">
        <v>15</v>
      </c>
      <c r="K20" s="63"/>
      <c r="L20" s="62"/>
      <c r="M20" s="62"/>
      <c r="N20" s="62"/>
      <c r="P20" s="5" t="b">
        <f t="shared" si="1"/>
        <v>0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20.100000000000001" customHeight="1" x14ac:dyDescent="0.25">
      <c r="A21" s="29"/>
      <c r="B21" s="30"/>
      <c r="C21" s="31"/>
      <c r="D21" s="32" t="str">
        <f t="shared" si="4"/>
        <v/>
      </c>
      <c r="E21" s="31"/>
      <c r="F21" s="56"/>
      <c r="G21" s="57" t="s">
        <v>63</v>
      </c>
      <c r="H21" s="57" t="s">
        <v>63</v>
      </c>
      <c r="I21" s="57" t="s">
        <v>63</v>
      </c>
      <c r="J21" s="63" t="s">
        <v>15</v>
      </c>
      <c r="K21" s="63"/>
      <c r="L21" s="62"/>
      <c r="M21" s="62"/>
      <c r="N21" s="62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20.100000000000001" customHeight="1" x14ac:dyDescent="0.25">
      <c r="A22" s="29"/>
      <c r="B22" s="30"/>
      <c r="C22" s="31"/>
      <c r="D22" s="32" t="str">
        <f t="shared" si="4"/>
        <v/>
      </c>
      <c r="E22" s="31"/>
      <c r="F22" s="56"/>
      <c r="G22" s="57" t="s">
        <v>63</v>
      </c>
      <c r="H22" s="57" t="s">
        <v>63</v>
      </c>
      <c r="I22" s="57" t="s">
        <v>63</v>
      </c>
      <c r="J22" s="63" t="s">
        <v>15</v>
      </c>
      <c r="K22" s="63"/>
      <c r="L22" s="62"/>
      <c r="M22" s="62"/>
      <c r="N22" s="62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56"/>
      <c r="G23" s="57" t="s">
        <v>63</v>
      </c>
      <c r="H23" s="57" t="s">
        <v>63</v>
      </c>
      <c r="I23" s="57" t="s">
        <v>63</v>
      </c>
      <c r="J23" s="63" t="s">
        <v>15</v>
      </c>
      <c r="K23" s="63"/>
      <c r="L23" s="62"/>
      <c r="M23" s="62"/>
      <c r="N23" s="62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56"/>
      <c r="G24" s="57" t="s">
        <v>63</v>
      </c>
      <c r="H24" s="57" t="s">
        <v>63</v>
      </c>
      <c r="I24" s="57" t="s">
        <v>63</v>
      </c>
      <c r="J24" s="63" t="s">
        <v>15</v>
      </c>
      <c r="K24" s="63"/>
      <c r="L24" s="62"/>
      <c r="M24" s="62"/>
      <c r="N24" s="62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56"/>
      <c r="G25" s="57" t="s">
        <v>63</v>
      </c>
      <c r="H25" s="57" t="s">
        <v>63</v>
      </c>
      <c r="I25" s="57" t="s">
        <v>63</v>
      </c>
      <c r="J25" s="63" t="s">
        <v>15</v>
      </c>
      <c r="K25" s="63"/>
      <c r="L25" s="62"/>
      <c r="M25" s="62"/>
      <c r="N25" s="62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20.100000000000001" customHeight="1" thickBot="1" x14ac:dyDescent="0.25">
      <c r="A26" s="178" t="s">
        <v>11</v>
      </c>
      <c r="B26" s="179"/>
      <c r="C26" s="39">
        <f>SUM(C12:C25)</f>
        <v>332.21000000000004</v>
      </c>
      <c r="D26" s="39">
        <f>SUM(D12:D25)</f>
        <v>49.39</v>
      </c>
      <c r="E26" s="39"/>
      <c r="F26" s="39">
        <f>SUM(F12:F25)</f>
        <v>282.82</v>
      </c>
      <c r="G26" s="58"/>
      <c r="H26" s="58"/>
      <c r="I26" s="58"/>
      <c r="J26" s="40"/>
      <c r="K26" s="40"/>
      <c r="L26" s="46"/>
      <c r="M26" s="54"/>
      <c r="N26" s="47"/>
    </row>
    <row r="28" spans="1:19" x14ac:dyDescent="0.2">
      <c r="B28" s="176" t="s">
        <v>27</v>
      </c>
      <c r="C28" s="177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3:E3"/>
    <mergeCell ref="B1:E1"/>
    <mergeCell ref="B28:C28"/>
    <mergeCell ref="A26:B26"/>
    <mergeCell ref="G8:J8"/>
    <mergeCell ref="G9:J9"/>
  </mergeCells>
  <conditionalFormatting sqref="J12:K25">
    <cfRule type="expression" priority="14" stopIfTrue="1">
      <formula>AND(SUM($P12:$T12)&gt;0,NOT(ISBLANK(J12)))</formula>
    </cfRule>
    <cfRule type="expression" dxfId="394" priority="15" stopIfTrue="1">
      <formula>SUM($P12:$T12)&gt;0</formula>
    </cfRule>
  </conditionalFormatting>
  <conditionalFormatting sqref="C5 B1:E1 B3:E3 C13:C25 E5">
    <cfRule type="expression" dxfId="393" priority="16" stopIfTrue="1">
      <formula>ISBLANK(B1)</formula>
    </cfRule>
  </conditionalFormatting>
  <conditionalFormatting sqref="L16:N25 M13:N15">
    <cfRule type="expression" dxfId="392" priority="17" stopIfTrue="1">
      <formula>AND(NOT(ISBLANK($C13)),ISBLANK(L13))</formula>
    </cfRule>
  </conditionalFormatting>
  <conditionalFormatting sqref="B12:B25">
    <cfRule type="expression" dxfId="391" priority="18" stopIfTrue="1">
      <formula>AND(NOT(ISBLANK(C12)),ISBLANK(B12))</formula>
    </cfRule>
  </conditionalFormatting>
  <conditionalFormatting sqref="A12:A25">
    <cfRule type="expression" dxfId="390" priority="19" stopIfTrue="1">
      <formula>AND(NOT(ISBLANK(C12)),ISBLANK(A12))</formula>
    </cfRule>
  </conditionalFormatting>
  <conditionalFormatting sqref="E13:E25">
    <cfRule type="expression" dxfId="389" priority="20" stopIfTrue="1">
      <formula>AND(NOT(ISBLANK(C13)),ISBLANK(E13),B13="S")</formula>
    </cfRule>
  </conditionalFormatting>
  <conditionalFormatting sqref="L12:N12">
    <cfRule type="expression" dxfId="388" priority="151" stopIfTrue="1">
      <formula>AND(NOT(ISBLANK(#REF!)),ISBLANK(L12))</formula>
    </cfRule>
  </conditionalFormatting>
  <conditionalFormatting sqref="C12">
    <cfRule type="expression" dxfId="387" priority="4" stopIfTrue="1">
      <formula>ISBLANK(C12)</formula>
    </cfRule>
  </conditionalFormatting>
  <conditionalFormatting sqref="E12">
    <cfRule type="expression" dxfId="386" priority="5" stopIfTrue="1">
      <formula>AND(NOT(ISBLANK(C12)),ISBLANK(E12),B12="S")</formula>
    </cfRule>
  </conditionalFormatting>
  <conditionalFormatting sqref="L13">
    <cfRule type="expression" dxfId="385" priority="3" stopIfTrue="1">
      <formula>AND(NOT(ISBLANK(#REF!)),ISBLANK(L13))</formula>
    </cfRule>
  </conditionalFormatting>
  <conditionalFormatting sqref="L14">
    <cfRule type="expression" dxfId="384" priority="2" stopIfTrue="1">
      <formula>AND(NOT(ISBLANK(#REF!)),ISBLANK(L14))</formula>
    </cfRule>
  </conditionalFormatting>
  <conditionalFormatting sqref="L15">
    <cfRule type="expression" dxfId="383" priority="1" stopIfTrue="1">
      <formula>AND(NOT(ISBLANK(#REF!)),ISBLANK(L15))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25">
      <formula1>$B$29:$B$32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43"/>
  <sheetViews>
    <sheetView workbookViewId="0">
      <selection activeCell="J32" sqref="J32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73" t="s">
        <v>94</v>
      </c>
      <c r="C1" s="174"/>
      <c r="D1" s="174"/>
      <c r="E1" s="175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73" t="s">
        <v>93</v>
      </c>
      <c r="C3" s="174"/>
      <c r="D3" s="174"/>
      <c r="E3" s="175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43231</v>
      </c>
      <c r="D5" s="12" t="s">
        <v>33</v>
      </c>
      <c r="E5" s="48">
        <v>43261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79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6" t="s">
        <v>21</v>
      </c>
      <c r="H8" s="180"/>
      <c r="I8" s="180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1"/>
      <c r="H9" s="182"/>
      <c r="I9" s="182"/>
      <c r="J9" s="21" t="s">
        <v>71</v>
      </c>
      <c r="K9" s="21" t="s">
        <v>73</v>
      </c>
      <c r="L9" s="53"/>
      <c r="M9" s="55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83" t="s">
        <v>64</v>
      </c>
      <c r="J10" s="52" t="s">
        <v>72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59">
        <v>43245</v>
      </c>
      <c r="B12" s="30" t="s">
        <v>14</v>
      </c>
      <c r="C12" s="31">
        <v>32.619999999999997</v>
      </c>
      <c r="D12" s="31">
        <v>0</v>
      </c>
      <c r="E12" s="31"/>
      <c r="F12" s="31">
        <f>C12-D12</f>
        <v>32.619999999999997</v>
      </c>
      <c r="G12" s="84">
        <v>118</v>
      </c>
      <c r="H12" s="57">
        <v>4400</v>
      </c>
      <c r="I12" s="85" t="s">
        <v>136</v>
      </c>
      <c r="J12" s="86" t="s">
        <v>76</v>
      </c>
      <c r="K12" s="76" t="s">
        <v>137</v>
      </c>
      <c r="L12" s="45" t="s">
        <v>138</v>
      </c>
      <c r="M12" s="45" t="s">
        <v>139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0</v>
      </c>
      <c r="R12" s="5" t="e">
        <f>OR(#REF!&lt;100000,LEN(#REF!)=5)</f>
        <v>#REF!</v>
      </c>
    </row>
    <row r="13" spans="1:25" ht="15.75" x14ac:dyDescent="0.25">
      <c r="A13" s="59">
        <v>43253</v>
      </c>
      <c r="B13" s="30" t="s">
        <v>14</v>
      </c>
      <c r="C13" s="31">
        <v>2</v>
      </c>
      <c r="D13" s="31">
        <v>0</v>
      </c>
      <c r="E13" s="31"/>
      <c r="F13" s="31">
        <v>2</v>
      </c>
      <c r="G13" s="84">
        <v>118</v>
      </c>
      <c r="H13" s="57">
        <v>4400</v>
      </c>
      <c r="I13" s="85" t="s">
        <v>136</v>
      </c>
      <c r="J13" s="86" t="s">
        <v>76</v>
      </c>
      <c r="K13" s="45" t="s">
        <v>140</v>
      </c>
      <c r="L13" s="45" t="s">
        <v>141</v>
      </c>
      <c r="M13" s="87" t="s">
        <v>139</v>
      </c>
      <c r="O13" s="5" t="b">
        <f t="shared" si="0"/>
        <v>0</v>
      </c>
      <c r="P13" s="5" t="b">
        <f t="shared" si="1"/>
        <v>0</v>
      </c>
      <c r="Q13" s="5" t="b">
        <f t="shared" si="2"/>
        <v>0</v>
      </c>
      <c r="R13" s="5" t="e">
        <f>OR(#REF!&lt;100000,LEN(#REF!)=5)</f>
        <v>#REF!</v>
      </c>
    </row>
    <row r="14" spans="1:25" ht="15.75" x14ac:dyDescent="0.25">
      <c r="A14" s="59">
        <v>43255</v>
      </c>
      <c r="B14" s="30" t="s">
        <v>15</v>
      </c>
      <c r="C14" s="31">
        <v>29.5</v>
      </c>
      <c r="D14" s="31">
        <v>5.9</v>
      </c>
      <c r="E14" s="31"/>
      <c r="F14" s="31">
        <v>23.6</v>
      </c>
      <c r="G14" s="84">
        <v>118</v>
      </c>
      <c r="H14" s="57">
        <v>4400</v>
      </c>
      <c r="I14" s="85" t="s">
        <v>142</v>
      </c>
      <c r="J14" s="86" t="s">
        <v>76</v>
      </c>
      <c r="K14" s="45" t="s">
        <v>143</v>
      </c>
      <c r="L14" s="45" t="s">
        <v>138</v>
      </c>
      <c r="M14" s="45" t="s">
        <v>139</v>
      </c>
    </row>
    <row r="15" spans="1:25" ht="15.75" x14ac:dyDescent="0.25">
      <c r="A15" s="59">
        <v>43259</v>
      </c>
      <c r="B15" s="30" t="s">
        <v>14</v>
      </c>
      <c r="C15" s="31">
        <v>11.7</v>
      </c>
      <c r="D15" s="31">
        <v>0</v>
      </c>
      <c r="E15" s="31"/>
      <c r="F15" s="31">
        <v>11.7</v>
      </c>
      <c r="G15" s="84">
        <v>110</v>
      </c>
      <c r="H15" s="57">
        <v>3020</v>
      </c>
      <c r="I15" s="88"/>
      <c r="J15" s="86" t="s">
        <v>76</v>
      </c>
      <c r="K15" s="45" t="s">
        <v>144</v>
      </c>
      <c r="L15" s="76" t="s">
        <v>145</v>
      </c>
      <c r="M15" s="89" t="s">
        <v>146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59"/>
      <c r="B16" s="30"/>
      <c r="C16" s="31"/>
      <c r="D16" s="31"/>
      <c r="E16" s="31"/>
      <c r="F16" s="31"/>
      <c r="G16" s="84"/>
      <c r="H16" s="57"/>
      <c r="I16" s="85"/>
      <c r="J16" s="86"/>
      <c r="K16" s="45"/>
      <c r="L16" s="45"/>
      <c r="M16" s="87"/>
      <c r="O16" s="5" t="b">
        <f t="shared" si="0"/>
        <v>1</v>
      </c>
      <c r="P16" s="5" t="b">
        <f t="shared" si="1"/>
        <v>1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59"/>
      <c r="B17" s="30"/>
      <c r="C17" s="31"/>
      <c r="D17" s="31"/>
      <c r="E17" s="31"/>
      <c r="F17" s="31"/>
      <c r="G17" s="84"/>
      <c r="H17" s="57"/>
      <c r="I17" s="85"/>
      <c r="J17" s="86"/>
      <c r="K17" s="45"/>
      <c r="L17" s="45"/>
      <c r="M17" s="89"/>
      <c r="O17" s="5" t="b">
        <f t="shared" si="0"/>
        <v>1</v>
      </c>
      <c r="P17" s="5" t="b">
        <f t="shared" si="1"/>
        <v>1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59"/>
      <c r="B18" s="30"/>
      <c r="C18" s="31"/>
      <c r="D18" s="31"/>
      <c r="E18" s="31"/>
      <c r="F18" s="31"/>
      <c r="G18" s="84"/>
      <c r="H18" s="57"/>
      <c r="I18" s="85"/>
      <c r="J18" s="86"/>
      <c r="K18" s="45"/>
      <c r="L18" s="45"/>
      <c r="M18" s="87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59"/>
      <c r="B19" s="30"/>
      <c r="C19" s="31"/>
      <c r="D19" s="31"/>
      <c r="E19" s="31"/>
      <c r="F19" s="31"/>
      <c r="G19" s="84"/>
      <c r="H19" s="57"/>
      <c r="I19" s="85"/>
      <c r="J19" s="86"/>
      <c r="K19" s="45"/>
      <c r="L19" s="45"/>
      <c r="M19" s="45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59"/>
      <c r="B20" s="30"/>
      <c r="C20" s="31"/>
      <c r="D20" s="31"/>
      <c r="E20" s="31"/>
      <c r="F20" s="90"/>
      <c r="G20" s="84"/>
      <c r="H20" s="57"/>
      <c r="I20" s="85"/>
      <c r="J20" s="86"/>
      <c r="K20" s="45"/>
      <c r="L20" s="45"/>
      <c r="M20" s="45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59"/>
      <c r="B21" s="30"/>
      <c r="C21" s="31"/>
      <c r="D21" s="31"/>
      <c r="E21" s="31"/>
      <c r="F21" s="90"/>
      <c r="G21" s="84"/>
      <c r="H21" s="57"/>
      <c r="I21" s="85"/>
      <c r="J21" s="86"/>
      <c r="K21" s="76"/>
      <c r="L21" s="45"/>
      <c r="M21" s="87"/>
      <c r="O21" s="5" t="b">
        <f t="shared" si="0"/>
        <v>1</v>
      </c>
      <c r="P21" s="5" t="b">
        <f t="shared" si="1"/>
        <v>1</v>
      </c>
      <c r="Q21" s="5" t="b">
        <f t="shared" si="2"/>
        <v>1</v>
      </c>
    </row>
    <row r="22" spans="1:18" ht="15.75" x14ac:dyDescent="0.25">
      <c r="A22" s="59"/>
      <c r="B22" s="30"/>
      <c r="C22" s="31"/>
      <c r="D22" s="31"/>
      <c r="E22" s="31"/>
      <c r="F22" s="90"/>
      <c r="G22" s="84"/>
      <c r="H22" s="57"/>
      <c r="I22" s="85"/>
      <c r="J22" s="86"/>
      <c r="K22" s="76"/>
      <c r="L22" s="45"/>
      <c r="M22" s="87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59"/>
      <c r="B23" s="30"/>
      <c r="C23" s="31"/>
      <c r="D23" s="31"/>
      <c r="E23" s="91"/>
      <c r="F23" s="90"/>
      <c r="G23" s="84"/>
      <c r="H23" s="57"/>
      <c r="I23" s="85"/>
      <c r="J23" s="86"/>
      <c r="K23" s="45"/>
      <c r="L23" s="45"/>
      <c r="M23" s="45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59"/>
      <c r="B24" s="30"/>
      <c r="C24" s="31"/>
      <c r="D24" s="31"/>
      <c r="E24" s="92"/>
      <c r="F24" s="90"/>
      <c r="G24" s="84"/>
      <c r="H24" s="57"/>
      <c r="I24" s="85"/>
      <c r="J24" s="86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59"/>
      <c r="B25" s="30"/>
      <c r="C25" s="31"/>
      <c r="D25" s="31"/>
      <c r="E25" s="92"/>
      <c r="F25" s="90"/>
      <c r="G25" s="84"/>
      <c r="H25" s="57"/>
      <c r="I25" s="85"/>
      <c r="J25" s="86"/>
      <c r="K25" s="45"/>
      <c r="L25" s="45"/>
      <c r="M25" s="45"/>
    </row>
    <row r="26" spans="1:18" ht="15.75" x14ac:dyDescent="0.25">
      <c r="A26" s="59"/>
      <c r="B26" s="30"/>
      <c r="C26" s="31"/>
      <c r="D26" s="32"/>
      <c r="E26" s="31"/>
      <c r="F26" s="90"/>
      <c r="G26" s="84"/>
      <c r="H26" s="57"/>
      <c r="I26" s="85"/>
      <c r="J26" s="86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59"/>
      <c r="B27" s="30"/>
      <c r="C27" s="31"/>
      <c r="D27" s="32"/>
      <c r="E27" s="31"/>
      <c r="F27" s="90"/>
      <c r="G27" s="84"/>
      <c r="H27" s="57"/>
      <c r="I27" s="85"/>
      <c r="J27" s="86"/>
      <c r="K27" s="45"/>
      <c r="L27" s="45"/>
      <c r="M27" s="45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59"/>
      <c r="B28" s="30"/>
      <c r="C28" s="31"/>
      <c r="D28" s="32"/>
      <c r="E28" s="31"/>
      <c r="F28" s="90"/>
      <c r="G28" s="84"/>
      <c r="H28" s="57"/>
      <c r="I28" s="85"/>
      <c r="J28" s="86"/>
      <c r="K28" s="4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59"/>
      <c r="B29" s="30"/>
      <c r="C29" s="31"/>
      <c r="D29" s="32"/>
      <c r="E29" s="31"/>
      <c r="F29" s="90"/>
      <c r="G29" s="84"/>
      <c r="H29" s="57"/>
      <c r="I29" s="85"/>
      <c r="J29" s="86"/>
      <c r="K29" s="4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59"/>
      <c r="B30" s="30"/>
      <c r="C30" s="31"/>
      <c r="D30" s="32"/>
      <c r="E30" s="31"/>
      <c r="F30" s="90"/>
      <c r="G30" s="84"/>
      <c r="H30" s="57"/>
      <c r="I30" s="85"/>
      <c r="J30" s="86"/>
      <c r="K30" s="4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59"/>
      <c r="B31" s="30"/>
      <c r="C31" s="31"/>
      <c r="D31" s="32"/>
      <c r="E31" s="31"/>
      <c r="F31" s="90"/>
      <c r="G31" s="84"/>
      <c r="H31" s="57"/>
      <c r="I31" s="85"/>
      <c r="J31" s="86"/>
      <c r="K31" s="45"/>
      <c r="L31" s="45"/>
      <c r="M31" s="45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59"/>
      <c r="B32" s="30"/>
      <c r="C32" s="31"/>
      <c r="D32" s="93"/>
      <c r="E32" s="31"/>
      <c r="F32" s="90"/>
      <c r="G32" s="84"/>
      <c r="H32" s="57"/>
      <c r="I32" s="85"/>
      <c r="J32" s="86"/>
      <c r="K32" s="45"/>
      <c r="L32" s="45"/>
      <c r="M32" s="45"/>
      <c r="O32" s="5" t="b">
        <f t="shared" si="0"/>
        <v>1</v>
      </c>
      <c r="P32" s="5" t="b">
        <f t="shared" si="1"/>
        <v>1</v>
      </c>
    </row>
    <row r="33" spans="1:18" ht="15.75" x14ac:dyDescent="0.25">
      <c r="A33" s="59"/>
      <c r="B33" s="30"/>
      <c r="C33" s="31"/>
      <c r="D33" s="93"/>
      <c r="E33" s="31"/>
      <c r="F33" s="90"/>
      <c r="G33" s="84"/>
      <c r="H33" s="57"/>
      <c r="I33" s="85"/>
      <c r="J33" s="86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59"/>
      <c r="B34" s="30"/>
      <c r="C34" s="31"/>
      <c r="D34" s="93"/>
      <c r="E34" s="31"/>
      <c r="F34" s="90"/>
      <c r="G34" s="84"/>
      <c r="H34" s="57"/>
      <c r="I34" s="85"/>
      <c r="J34" s="86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59"/>
      <c r="B35" s="30"/>
      <c r="C35" s="31"/>
      <c r="D35" s="93"/>
      <c r="E35" s="31"/>
      <c r="F35" s="90"/>
      <c r="G35" s="84"/>
      <c r="H35" s="57"/>
      <c r="I35" s="85"/>
      <c r="J35" s="86"/>
      <c r="K35" s="45"/>
      <c r="L35" s="45"/>
      <c r="M35" s="45"/>
    </row>
    <row r="36" spans="1:18" ht="16.5" thickBot="1" x14ac:dyDescent="0.3">
      <c r="A36" s="29"/>
      <c r="B36" s="30"/>
      <c r="C36" s="31"/>
      <c r="D36" s="38" t="str">
        <f t="shared" ref="D36" si="3">IF(B36="S",IF(ISBLANK(E36),ROUND(C36*0.2/1.2,2),E36),"")</f>
        <v/>
      </c>
      <c r="E36" s="31"/>
      <c r="F36" s="90" t="s">
        <v>63</v>
      </c>
      <c r="G36" s="84" t="s">
        <v>63</v>
      </c>
      <c r="H36" s="57" t="s">
        <v>63</v>
      </c>
      <c r="I36" s="85" t="s">
        <v>63</v>
      </c>
      <c r="J36" s="86"/>
      <c r="K36" s="45"/>
      <c r="L36" s="45"/>
      <c r="M36" s="45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178" t="s">
        <v>11</v>
      </c>
      <c r="B37" s="179"/>
      <c r="C37" s="39">
        <f>SUM(C12:C36)</f>
        <v>75.820000000000007</v>
      </c>
      <c r="D37" s="39">
        <f>SUM(D12:D36)</f>
        <v>5.9</v>
      </c>
      <c r="E37" s="39"/>
      <c r="F37" s="94">
        <f>SUM(F12:F36)</f>
        <v>69.92</v>
      </c>
      <c r="G37" s="95"/>
      <c r="H37" s="58"/>
      <c r="I37" s="96"/>
      <c r="J37" s="97"/>
      <c r="K37" s="46"/>
      <c r="L37" s="54"/>
      <c r="M37" s="47"/>
    </row>
    <row r="39" spans="1:18" x14ac:dyDescent="0.2">
      <c r="B39" s="176" t="s">
        <v>27</v>
      </c>
      <c r="C39" s="177"/>
    </row>
    <row r="40" spans="1:18" x14ac:dyDescent="0.2">
      <c r="B40" s="41" t="s">
        <v>16</v>
      </c>
      <c r="C40" s="42" t="s">
        <v>26</v>
      </c>
    </row>
    <row r="41" spans="1:18" x14ac:dyDescent="0.2">
      <c r="B41" s="41" t="s">
        <v>13</v>
      </c>
      <c r="C41" s="42" t="s">
        <v>25</v>
      </c>
    </row>
    <row r="42" spans="1:18" x14ac:dyDescent="0.2">
      <c r="B42" s="41" t="s">
        <v>15</v>
      </c>
      <c r="C42" s="42" t="s">
        <v>24</v>
      </c>
    </row>
    <row r="43" spans="1:18" x14ac:dyDescent="0.2">
      <c r="B43" s="43" t="s">
        <v>14</v>
      </c>
      <c r="C43" s="44" t="s">
        <v>23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C12:C36 F12:F19">
    <cfRule type="expression" dxfId="155" priority="13" stopIfTrue="1">
      <formula>ISBLANK(B1)</formula>
    </cfRule>
  </conditionalFormatting>
  <conditionalFormatting sqref="K12:L12 K26:M36 K23:M24 K21:L22 K20:M20 L19:M19">
    <cfRule type="expression" dxfId="154" priority="14" stopIfTrue="1">
      <formula>AND(NOT(ISBLANK($C12)),ISBLANK(K12))</formula>
    </cfRule>
  </conditionalFormatting>
  <conditionalFormatting sqref="B12 B17:B36">
    <cfRule type="expression" dxfId="153" priority="15" stopIfTrue="1">
      <formula>AND(NOT(ISBLANK(C12)),ISBLANK(B12))</formula>
    </cfRule>
  </conditionalFormatting>
  <conditionalFormatting sqref="A12 A18:A36">
    <cfRule type="expression" dxfId="152" priority="16" stopIfTrue="1">
      <formula>AND(NOT(ISBLANK(C12)),ISBLANK(A12))</formula>
    </cfRule>
  </conditionalFormatting>
  <conditionalFormatting sqref="E26:E36 E12:E22 D12:D25">
    <cfRule type="expression" dxfId="151" priority="17" stopIfTrue="1">
      <formula>AND(NOT(ISBLANK(B12)),ISBLANK(D12),A12="S")</formula>
    </cfRule>
  </conditionalFormatting>
  <conditionalFormatting sqref="E23">
    <cfRule type="expression" dxfId="150" priority="18" stopIfTrue="1">
      <formula>AND(NOT(ISBLANK(C24)),ISBLANK(E23),B24="S")</formula>
    </cfRule>
  </conditionalFormatting>
  <conditionalFormatting sqref="J26:J36 J12:J24">
    <cfRule type="expression" priority="19" stopIfTrue="1">
      <formula>AND(SUM($O12:$S12)&gt;0,NOT(ISBLANK(J12)))</formula>
    </cfRule>
    <cfRule type="expression" dxfId="149" priority="20" stopIfTrue="1">
      <formula>SUM($O12:$S12)&gt;0</formula>
    </cfRule>
  </conditionalFormatting>
  <conditionalFormatting sqref="B13:B15">
    <cfRule type="expression" dxfId="148" priority="11" stopIfTrue="1">
      <formula>AND(NOT(ISBLANK(C13)),ISBLANK(B13))</formula>
    </cfRule>
  </conditionalFormatting>
  <conditionalFormatting sqref="A13:A15">
    <cfRule type="expression" dxfId="147" priority="12" stopIfTrue="1">
      <formula>AND(NOT(ISBLANK(C13)),ISBLANK(A13))</formula>
    </cfRule>
  </conditionalFormatting>
  <conditionalFormatting sqref="M12">
    <cfRule type="expression" dxfId="146" priority="10" stopIfTrue="1">
      <formula>AND(NOT(ISBLANK($C12)),ISBLANK(M12))</formula>
    </cfRule>
  </conditionalFormatting>
  <conditionalFormatting sqref="K25:M25">
    <cfRule type="expression" dxfId="145" priority="7" stopIfTrue="1">
      <formula>AND(NOT(ISBLANK($C25)),ISBLANK(K25))</formula>
    </cfRule>
  </conditionalFormatting>
  <conditionalFormatting sqref="J25">
    <cfRule type="expression" priority="8" stopIfTrue="1">
      <formula>AND(SUM($O25:$S25)&gt;0,NOT(ISBLANK(J25)))</formula>
    </cfRule>
    <cfRule type="expression" dxfId="144" priority="9" stopIfTrue="1">
      <formula>SUM($O25:$S25)&gt;0</formula>
    </cfRule>
  </conditionalFormatting>
  <conditionalFormatting sqref="A17">
    <cfRule type="expression" dxfId="143" priority="6" stopIfTrue="1">
      <formula>AND(NOT(ISBLANK(C17)),ISBLANK(A17))</formula>
    </cfRule>
  </conditionalFormatting>
  <conditionalFormatting sqref="B16">
    <cfRule type="expression" dxfId="142" priority="4" stopIfTrue="1">
      <formula>AND(NOT(ISBLANK(C16)),ISBLANK(B16))</formula>
    </cfRule>
  </conditionalFormatting>
  <conditionalFormatting sqref="A16">
    <cfRule type="expression" dxfId="141" priority="5" stopIfTrue="1">
      <formula>AND(NOT(ISBLANK(C16)),ISBLANK(A16))</formula>
    </cfRule>
  </conditionalFormatting>
  <conditionalFormatting sqref="L13:L18">
    <cfRule type="expression" dxfId="140" priority="3" stopIfTrue="1">
      <formula>AND(NOT(ISBLANK($C13)),ISBLANK(L13))</formula>
    </cfRule>
  </conditionalFormatting>
  <conditionalFormatting sqref="K13:K19">
    <cfRule type="expression" dxfId="139" priority="2" stopIfTrue="1">
      <formula>AND(NOT(ISBLANK($C13)),ISBLANK(K13))</formula>
    </cfRule>
  </conditionalFormatting>
  <conditionalFormatting sqref="M14">
    <cfRule type="expression" dxfId="138" priority="1" stopIfTrue="1">
      <formula>AND(NOT(ISBLANK($C14)),ISBLANK(M14))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32"/>
  <sheetViews>
    <sheetView workbookViewId="0">
      <selection activeCell="K37" sqref="K37"/>
    </sheetView>
  </sheetViews>
  <sheetFormatPr defaultRowHeight="12.75" outlineLevelCol="1" x14ac:dyDescent="0.2"/>
  <cols>
    <col min="1" max="1" width="11.85546875" style="106" bestFit="1" customWidth="1"/>
    <col min="2" max="2" width="10.42578125" style="106" customWidth="1"/>
    <col min="3" max="6" width="15.7109375" style="106" customWidth="1"/>
    <col min="7" max="7" width="8.42578125" style="106" customWidth="1"/>
    <col min="8" max="8" width="9" style="106" customWidth="1"/>
    <col min="9" max="9" width="11.7109375" style="106" bestFit="1" customWidth="1"/>
    <col min="10" max="10" width="29.7109375" style="106" customWidth="1"/>
    <col min="11" max="11" width="50.7109375" style="106" customWidth="1"/>
    <col min="12" max="13" width="27.42578125" style="106" customWidth="1"/>
    <col min="14" max="14" width="9.140625" style="106"/>
    <col min="15" max="18" width="0" style="106" hidden="1" customWidth="1" outlineLevel="1"/>
    <col min="19" max="19" width="9.140625" style="106" collapsed="1"/>
    <col min="20" max="16384" width="9.140625" style="106"/>
  </cols>
  <sheetData>
    <row r="1" spans="1:25" ht="14.25" x14ac:dyDescent="0.2">
      <c r="A1" s="103" t="s">
        <v>30</v>
      </c>
      <c r="B1" s="173" t="s">
        <v>94</v>
      </c>
      <c r="C1" s="174"/>
      <c r="D1" s="174"/>
      <c r="E1" s="175"/>
      <c r="F1" s="102"/>
      <c r="G1" s="102"/>
      <c r="H1" s="102"/>
      <c r="I1" s="102"/>
      <c r="J1" s="102"/>
      <c r="K1" s="104"/>
      <c r="L1" s="104"/>
      <c r="M1" s="105"/>
    </row>
    <row r="2" spans="1:25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25" ht="14.25" x14ac:dyDescent="0.2">
      <c r="A3" s="110" t="s">
        <v>3</v>
      </c>
      <c r="B3" s="173" t="s">
        <v>237</v>
      </c>
      <c r="C3" s="174"/>
      <c r="D3" s="174"/>
      <c r="E3" s="175"/>
      <c r="F3" s="111"/>
      <c r="G3" s="111"/>
      <c r="H3" s="111"/>
      <c r="I3" s="111"/>
      <c r="J3" s="111"/>
      <c r="K3" s="108"/>
      <c r="L3" s="108"/>
      <c r="M3" s="109"/>
    </row>
    <row r="4" spans="1:25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</row>
    <row r="5" spans="1:25" ht="25.5" x14ac:dyDescent="0.2">
      <c r="A5" s="112" t="s">
        <v>12</v>
      </c>
      <c r="B5" s="113" t="s">
        <v>32</v>
      </c>
      <c r="C5" s="141">
        <v>43230</v>
      </c>
      <c r="D5" s="113" t="s">
        <v>33</v>
      </c>
      <c r="E5" s="141">
        <v>43262</v>
      </c>
      <c r="F5" s="114"/>
      <c r="G5" s="115"/>
      <c r="H5" s="116"/>
      <c r="I5" s="116"/>
      <c r="J5" s="116"/>
      <c r="K5" s="108"/>
      <c r="L5" s="108"/>
      <c r="M5" s="109"/>
    </row>
    <row r="6" spans="1:25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1:25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1:25" x14ac:dyDescent="0.2">
      <c r="A8" s="162" t="s">
        <v>67</v>
      </c>
      <c r="B8" s="117" t="s">
        <v>6</v>
      </c>
      <c r="C8" s="117" t="s">
        <v>7</v>
      </c>
      <c r="D8" s="117" t="s">
        <v>6</v>
      </c>
      <c r="E8" s="117" t="s">
        <v>28</v>
      </c>
      <c r="F8" s="117" t="s">
        <v>5</v>
      </c>
      <c r="G8" s="176" t="s">
        <v>21</v>
      </c>
      <c r="H8" s="180"/>
      <c r="I8" s="180"/>
      <c r="J8" s="117" t="s">
        <v>70</v>
      </c>
      <c r="K8" s="117" t="s">
        <v>8</v>
      </c>
      <c r="L8" s="118" t="s">
        <v>9</v>
      </c>
      <c r="M8" s="118" t="s">
        <v>74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</row>
    <row r="9" spans="1:25" x14ac:dyDescent="0.2">
      <c r="A9" s="144" t="s">
        <v>68</v>
      </c>
      <c r="B9" s="120" t="s">
        <v>2</v>
      </c>
      <c r="C9" s="120" t="s">
        <v>4</v>
      </c>
      <c r="D9" s="120" t="s">
        <v>4</v>
      </c>
      <c r="E9" s="120" t="s">
        <v>29</v>
      </c>
      <c r="F9" s="120" t="s">
        <v>4</v>
      </c>
      <c r="G9" s="181"/>
      <c r="H9" s="182"/>
      <c r="I9" s="182"/>
      <c r="J9" s="120" t="s">
        <v>71</v>
      </c>
      <c r="K9" s="120" t="s">
        <v>73</v>
      </c>
      <c r="L9" s="147"/>
      <c r="M9" s="149" t="s">
        <v>75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</row>
    <row r="10" spans="1:25" x14ac:dyDescent="0.2">
      <c r="A10" s="145" t="s">
        <v>69</v>
      </c>
      <c r="B10" s="122" t="s">
        <v>10</v>
      </c>
      <c r="C10" s="122" t="s">
        <v>22</v>
      </c>
      <c r="D10" s="122" t="s">
        <v>22</v>
      </c>
      <c r="E10" s="122" t="s">
        <v>22</v>
      </c>
      <c r="F10" s="122" t="s">
        <v>22</v>
      </c>
      <c r="G10" s="163" t="s">
        <v>65</v>
      </c>
      <c r="H10" s="163" t="s">
        <v>66</v>
      </c>
      <c r="I10" s="164" t="s">
        <v>64</v>
      </c>
      <c r="J10" s="146" t="s">
        <v>72</v>
      </c>
      <c r="K10" s="124"/>
      <c r="L10" s="136"/>
      <c r="M10" s="125"/>
    </row>
    <row r="11" spans="1:25" ht="13.5" thickBot="1" x14ac:dyDescent="0.25">
      <c r="A11" s="121"/>
      <c r="B11" s="122"/>
      <c r="C11" s="122"/>
      <c r="D11" s="122"/>
      <c r="E11" s="122"/>
      <c r="F11" s="122"/>
      <c r="G11" s="165"/>
      <c r="H11" s="165"/>
      <c r="I11" s="165"/>
      <c r="J11" s="163"/>
      <c r="K11" s="124"/>
      <c r="L11" s="136"/>
      <c r="M11" s="136"/>
    </row>
    <row r="12" spans="1:25" ht="15.75" x14ac:dyDescent="0.25">
      <c r="A12" s="153">
        <v>43243</v>
      </c>
      <c r="B12" s="142" t="s">
        <v>13</v>
      </c>
      <c r="C12" s="128">
        <v>14.31</v>
      </c>
      <c r="D12" s="128">
        <v>2.39</v>
      </c>
      <c r="E12" s="128"/>
      <c r="F12" s="90">
        <v>11.92</v>
      </c>
      <c r="G12" s="166">
        <v>110</v>
      </c>
      <c r="H12" s="167">
        <v>4400</v>
      </c>
      <c r="I12" s="168" t="s">
        <v>86</v>
      </c>
      <c r="J12" s="86" t="s">
        <v>76</v>
      </c>
      <c r="K12" s="45" t="s">
        <v>217</v>
      </c>
      <c r="L12" s="45" t="s">
        <v>218</v>
      </c>
      <c r="M12" s="45" t="s">
        <v>219</v>
      </c>
      <c r="O12" s="106" t="b">
        <f t="shared" ref="O12:O25" si="0">OR(G12&lt;100,LEN(G12)=2)</f>
        <v>0</v>
      </c>
      <c r="P12" s="106" t="b">
        <f t="shared" ref="P12:P25" si="1">OR(H12&lt;1000,LEN(H12)=3)</f>
        <v>0</v>
      </c>
      <c r="Q12" s="106" t="b">
        <f t="shared" ref="Q12:Q25" si="2">IF(I12&lt;1000,TRUE)</f>
        <v>0</v>
      </c>
      <c r="R12" s="106" t="e">
        <f>OR(#REF!&lt;100000,LEN(#REF!)=5)</f>
        <v>#REF!</v>
      </c>
    </row>
    <row r="13" spans="1:25" ht="15.75" x14ac:dyDescent="0.25">
      <c r="A13" s="153">
        <v>43244</v>
      </c>
      <c r="B13" s="142" t="s">
        <v>15</v>
      </c>
      <c r="C13" s="128">
        <v>5.94</v>
      </c>
      <c r="D13" s="128">
        <v>0.99</v>
      </c>
      <c r="E13" s="128"/>
      <c r="F13" s="90">
        <v>4.95</v>
      </c>
      <c r="G13" s="84">
        <v>110</v>
      </c>
      <c r="H13" s="151">
        <v>4400</v>
      </c>
      <c r="I13" s="88" t="s">
        <v>86</v>
      </c>
      <c r="J13" s="86" t="s">
        <v>76</v>
      </c>
      <c r="K13" s="45" t="s">
        <v>217</v>
      </c>
      <c r="L13" s="45" t="s">
        <v>220</v>
      </c>
      <c r="M13" s="45" t="s">
        <v>219</v>
      </c>
    </row>
    <row r="14" spans="1:25" ht="15.75" x14ac:dyDescent="0.25">
      <c r="A14" s="153">
        <v>43244</v>
      </c>
      <c r="B14" s="127" t="s">
        <v>13</v>
      </c>
      <c r="C14" s="128">
        <v>2.99</v>
      </c>
      <c r="D14" s="128">
        <v>0</v>
      </c>
      <c r="E14" s="128"/>
      <c r="F14" s="90">
        <v>2.99</v>
      </c>
      <c r="G14" s="84">
        <v>110</v>
      </c>
      <c r="H14" s="151">
        <v>4400</v>
      </c>
      <c r="I14" s="85" t="s">
        <v>86</v>
      </c>
      <c r="J14" s="86" t="s">
        <v>76</v>
      </c>
      <c r="K14" s="45" t="s">
        <v>217</v>
      </c>
      <c r="L14" s="45" t="s">
        <v>221</v>
      </c>
      <c r="M14" s="45" t="s">
        <v>219</v>
      </c>
      <c r="O14" s="106" t="b">
        <f>OR(G14&lt;100,LEN(G14)=2)</f>
        <v>0</v>
      </c>
      <c r="P14" s="106" t="b">
        <f>OR(H14&lt;1000,LEN(H14)=3)</f>
        <v>0</v>
      </c>
      <c r="Q14" s="106" t="b">
        <f>IF(I14&lt;1000,TRUE)</f>
        <v>0</v>
      </c>
      <c r="R14" s="106" t="e">
        <f>OR(#REF!&lt;100000,LEN(#REF!)=5)</f>
        <v>#REF!</v>
      </c>
    </row>
    <row r="15" spans="1:25" ht="15.75" x14ac:dyDescent="0.25">
      <c r="A15" s="153">
        <v>43244</v>
      </c>
      <c r="B15" s="127" t="s">
        <v>15</v>
      </c>
      <c r="C15" s="128">
        <v>3.99</v>
      </c>
      <c r="D15" s="128">
        <v>0.67</v>
      </c>
      <c r="E15" s="128"/>
      <c r="F15" s="90">
        <v>3.32</v>
      </c>
      <c r="G15" s="84">
        <v>110</v>
      </c>
      <c r="H15" s="151">
        <v>4400</v>
      </c>
      <c r="I15" s="85" t="s">
        <v>86</v>
      </c>
      <c r="J15" s="86" t="s">
        <v>76</v>
      </c>
      <c r="K15" s="45" t="s">
        <v>217</v>
      </c>
      <c r="L15" s="45" t="s">
        <v>222</v>
      </c>
      <c r="M15" s="45" t="s">
        <v>123</v>
      </c>
      <c r="O15" s="106" t="b">
        <f t="shared" si="0"/>
        <v>0</v>
      </c>
      <c r="P15" s="106" t="b">
        <f t="shared" si="1"/>
        <v>0</v>
      </c>
      <c r="Q15" s="106" t="b">
        <f t="shared" si="2"/>
        <v>0</v>
      </c>
      <c r="R15" s="106" t="e">
        <f>OR(#REF!&lt;100000,LEN(#REF!)=5)</f>
        <v>#REF!</v>
      </c>
    </row>
    <row r="16" spans="1:25" ht="15.75" x14ac:dyDescent="0.25">
      <c r="A16" s="153">
        <v>43244</v>
      </c>
      <c r="B16" s="142" t="s">
        <v>15</v>
      </c>
      <c r="C16" s="128">
        <v>8</v>
      </c>
      <c r="D16" s="169">
        <v>1.33</v>
      </c>
      <c r="E16" s="128"/>
      <c r="F16" s="90">
        <v>6.67</v>
      </c>
      <c r="G16" s="170">
        <v>110</v>
      </c>
      <c r="H16" s="171">
        <v>4400</v>
      </c>
      <c r="I16" s="172" t="s">
        <v>86</v>
      </c>
      <c r="J16" s="86" t="s">
        <v>76</v>
      </c>
      <c r="K16" s="45" t="s">
        <v>217</v>
      </c>
      <c r="L16" s="45" t="s">
        <v>223</v>
      </c>
      <c r="M16" s="45" t="s">
        <v>219</v>
      </c>
      <c r="O16" s="106" t="b">
        <f t="shared" si="0"/>
        <v>0</v>
      </c>
      <c r="P16" s="106" t="b">
        <f t="shared" si="1"/>
        <v>0</v>
      </c>
    </row>
    <row r="17" spans="1:18" ht="15.75" x14ac:dyDescent="0.25">
      <c r="A17" s="153">
        <v>43244</v>
      </c>
      <c r="B17" s="142" t="s">
        <v>13</v>
      </c>
      <c r="C17" s="128">
        <v>14.42</v>
      </c>
      <c r="D17" s="169">
        <v>0</v>
      </c>
      <c r="E17" s="128"/>
      <c r="F17" s="90">
        <v>14.42</v>
      </c>
      <c r="G17" s="170">
        <v>110</v>
      </c>
      <c r="H17" s="171">
        <v>4400</v>
      </c>
      <c r="I17" s="172" t="s">
        <v>86</v>
      </c>
      <c r="J17" s="86" t="s">
        <v>76</v>
      </c>
      <c r="K17" s="45" t="s">
        <v>217</v>
      </c>
      <c r="L17" s="45" t="s">
        <v>224</v>
      </c>
      <c r="M17" s="45" t="s">
        <v>219</v>
      </c>
      <c r="O17" s="106" t="b">
        <f t="shared" si="0"/>
        <v>0</v>
      </c>
      <c r="P17" s="106" t="b">
        <f t="shared" si="1"/>
        <v>0</v>
      </c>
    </row>
    <row r="18" spans="1:18" ht="15.75" x14ac:dyDescent="0.25">
      <c r="A18" s="153">
        <v>43248</v>
      </c>
      <c r="B18" s="142" t="s">
        <v>13</v>
      </c>
      <c r="C18" s="128">
        <v>9.9499999999999993</v>
      </c>
      <c r="D18" s="169">
        <v>0</v>
      </c>
      <c r="E18" s="128"/>
      <c r="F18" s="90">
        <v>9.9499999999999993</v>
      </c>
      <c r="G18" s="170">
        <v>110</v>
      </c>
      <c r="H18" s="171">
        <v>4400</v>
      </c>
      <c r="I18" s="172" t="s">
        <v>86</v>
      </c>
      <c r="J18" s="86" t="s">
        <v>76</v>
      </c>
      <c r="K18" s="45" t="s">
        <v>217</v>
      </c>
      <c r="L18" s="45" t="s">
        <v>225</v>
      </c>
      <c r="M18" s="45" t="s">
        <v>123</v>
      </c>
      <c r="O18" s="106" t="b">
        <f t="shared" si="0"/>
        <v>0</v>
      </c>
      <c r="P18" s="106" t="b">
        <f t="shared" si="1"/>
        <v>0</v>
      </c>
    </row>
    <row r="19" spans="1:18" ht="15.75" x14ac:dyDescent="0.25">
      <c r="A19" s="153">
        <v>43249</v>
      </c>
      <c r="B19" s="142" t="s">
        <v>13</v>
      </c>
      <c r="C19" s="128">
        <v>19.98</v>
      </c>
      <c r="D19" s="169">
        <v>0</v>
      </c>
      <c r="E19" s="128"/>
      <c r="F19" s="90">
        <v>19.98</v>
      </c>
      <c r="G19" s="170">
        <v>110</v>
      </c>
      <c r="H19" s="171">
        <v>4400</v>
      </c>
      <c r="I19" s="172" t="s">
        <v>86</v>
      </c>
      <c r="J19" s="86" t="s">
        <v>76</v>
      </c>
      <c r="K19" s="45" t="s">
        <v>217</v>
      </c>
      <c r="L19" s="45" t="s">
        <v>226</v>
      </c>
      <c r="M19" s="45" t="s">
        <v>219</v>
      </c>
      <c r="O19" s="106" t="b">
        <f t="shared" si="0"/>
        <v>0</v>
      </c>
      <c r="P19" s="106" t="b">
        <f t="shared" si="1"/>
        <v>0</v>
      </c>
    </row>
    <row r="20" spans="1:18" ht="15.75" x14ac:dyDescent="0.25">
      <c r="A20" s="153">
        <v>43250</v>
      </c>
      <c r="B20" s="142" t="s">
        <v>15</v>
      </c>
      <c r="C20" s="128">
        <v>17.48</v>
      </c>
      <c r="D20" s="169">
        <v>2.92</v>
      </c>
      <c r="E20" s="128"/>
      <c r="F20" s="90">
        <v>14.56</v>
      </c>
      <c r="G20" s="170">
        <v>110</v>
      </c>
      <c r="H20" s="171">
        <v>4020</v>
      </c>
      <c r="I20" s="172"/>
      <c r="J20" s="86" t="s">
        <v>76</v>
      </c>
      <c r="K20" s="45" t="s">
        <v>227</v>
      </c>
      <c r="L20" s="45" t="s">
        <v>228</v>
      </c>
      <c r="M20" s="45" t="s">
        <v>123</v>
      </c>
      <c r="O20" s="106" t="b">
        <f t="shared" si="0"/>
        <v>0</v>
      </c>
      <c r="P20" s="106" t="b">
        <f t="shared" si="1"/>
        <v>0</v>
      </c>
    </row>
    <row r="21" spans="1:18" ht="15.75" x14ac:dyDescent="0.25">
      <c r="A21" s="153">
        <v>43256</v>
      </c>
      <c r="B21" s="142" t="s">
        <v>15</v>
      </c>
      <c r="C21" s="128">
        <v>94.06</v>
      </c>
      <c r="D21" s="169">
        <v>1.79</v>
      </c>
      <c r="E21" s="128"/>
      <c r="F21" s="90">
        <v>92.27</v>
      </c>
      <c r="G21" s="170">
        <v>118</v>
      </c>
      <c r="H21" s="171">
        <v>4400</v>
      </c>
      <c r="I21" s="172" t="s">
        <v>142</v>
      </c>
      <c r="J21" s="86" t="s">
        <v>76</v>
      </c>
      <c r="K21" s="45" t="s">
        <v>229</v>
      </c>
      <c r="L21" s="45" t="s">
        <v>230</v>
      </c>
      <c r="M21" s="45" t="s">
        <v>135</v>
      </c>
      <c r="O21" s="106" t="b">
        <f t="shared" si="0"/>
        <v>0</v>
      </c>
      <c r="P21" s="106" t="b">
        <f t="shared" si="1"/>
        <v>0</v>
      </c>
    </row>
    <row r="22" spans="1:18" ht="15.75" x14ac:dyDescent="0.25">
      <c r="A22" s="153">
        <v>43257</v>
      </c>
      <c r="B22" s="142" t="s">
        <v>15</v>
      </c>
      <c r="C22" s="128">
        <v>49.99</v>
      </c>
      <c r="D22" s="169">
        <v>8.33</v>
      </c>
      <c r="E22" s="128"/>
      <c r="F22" s="90">
        <v>41.66</v>
      </c>
      <c r="G22" s="170">
        <v>110</v>
      </c>
      <c r="H22" s="171">
        <v>4001</v>
      </c>
      <c r="I22" s="172"/>
      <c r="J22" s="86" t="s">
        <v>76</v>
      </c>
      <c r="K22" s="45" t="s">
        <v>231</v>
      </c>
      <c r="L22" s="45" t="s">
        <v>39</v>
      </c>
      <c r="M22" s="45" t="s">
        <v>123</v>
      </c>
      <c r="O22" s="106" t="b">
        <f t="shared" si="0"/>
        <v>0</v>
      </c>
      <c r="P22" s="106" t="b">
        <f t="shared" si="1"/>
        <v>0</v>
      </c>
    </row>
    <row r="23" spans="1:18" ht="15.75" x14ac:dyDescent="0.25">
      <c r="A23" s="153">
        <v>43258</v>
      </c>
      <c r="B23" s="142" t="s">
        <v>13</v>
      </c>
      <c r="C23" s="128">
        <v>2.99</v>
      </c>
      <c r="D23" s="169">
        <v>0</v>
      </c>
      <c r="E23" s="128"/>
      <c r="F23" s="90">
        <v>2.99</v>
      </c>
      <c r="G23" s="170">
        <v>110</v>
      </c>
      <c r="H23" s="171">
        <v>4020</v>
      </c>
      <c r="I23" s="172"/>
      <c r="J23" s="86" t="s">
        <v>76</v>
      </c>
      <c r="K23" s="45" t="s">
        <v>232</v>
      </c>
      <c r="L23" s="45" t="s">
        <v>233</v>
      </c>
      <c r="M23" s="45" t="s">
        <v>123</v>
      </c>
      <c r="O23" s="106" t="b">
        <f t="shared" si="0"/>
        <v>0</v>
      </c>
      <c r="P23" s="106" t="b">
        <f t="shared" si="1"/>
        <v>0</v>
      </c>
    </row>
    <row r="24" spans="1:18" ht="15.75" x14ac:dyDescent="0.25">
      <c r="A24" s="153">
        <v>43259</v>
      </c>
      <c r="B24" s="142" t="s">
        <v>13</v>
      </c>
      <c r="C24" s="128">
        <v>9.99</v>
      </c>
      <c r="D24" s="169">
        <v>0</v>
      </c>
      <c r="E24" s="128"/>
      <c r="F24" s="90">
        <v>9.99</v>
      </c>
      <c r="G24" s="170">
        <v>110</v>
      </c>
      <c r="H24" s="171">
        <v>4400</v>
      </c>
      <c r="I24" s="172"/>
      <c r="J24" s="86" t="s">
        <v>76</v>
      </c>
      <c r="K24" s="45" t="s">
        <v>234</v>
      </c>
      <c r="L24" s="45" t="s">
        <v>235</v>
      </c>
      <c r="M24" s="45" t="s">
        <v>236</v>
      </c>
      <c r="O24" s="106" t="b">
        <f t="shared" si="0"/>
        <v>0</v>
      </c>
      <c r="P24" s="106" t="b">
        <f t="shared" si="1"/>
        <v>0</v>
      </c>
    </row>
    <row r="25" spans="1:18" ht="16.5" thickBot="1" x14ac:dyDescent="0.3">
      <c r="A25" s="161">
        <v>43261</v>
      </c>
      <c r="B25" s="127" t="s">
        <v>15</v>
      </c>
      <c r="C25" s="128">
        <v>25.98</v>
      </c>
      <c r="D25" s="131">
        <v>4.34</v>
      </c>
      <c r="E25" s="128"/>
      <c r="F25" s="90">
        <v>21.64</v>
      </c>
      <c r="G25" s="84">
        <v>110</v>
      </c>
      <c r="H25" s="151">
        <v>4020</v>
      </c>
      <c r="I25" s="85"/>
      <c r="J25" s="86" t="s">
        <v>76</v>
      </c>
      <c r="K25" s="45" t="s">
        <v>227</v>
      </c>
      <c r="L25" s="45" t="s">
        <v>228</v>
      </c>
      <c r="M25" s="45" t="s">
        <v>123</v>
      </c>
      <c r="O25" s="106" t="b">
        <f t="shared" si="0"/>
        <v>0</v>
      </c>
      <c r="P25" s="106" t="b">
        <f t="shared" si="1"/>
        <v>0</v>
      </c>
      <c r="Q25" s="106" t="b">
        <f t="shared" si="2"/>
        <v>1</v>
      </c>
      <c r="R25" s="106" t="e">
        <f>OR(#REF!&lt;100000,LEN(#REF!)=5)</f>
        <v>#REF!</v>
      </c>
    </row>
    <row r="26" spans="1:18" ht="13.5" thickBot="1" x14ac:dyDescent="0.25">
      <c r="A26" s="178" t="s">
        <v>11</v>
      </c>
      <c r="B26" s="179"/>
      <c r="C26" s="132">
        <f>SUM(C12:C25)</f>
        <v>280.07000000000005</v>
      </c>
      <c r="D26" s="132">
        <f>SUM(D12:D25)</f>
        <v>22.76</v>
      </c>
      <c r="E26" s="132"/>
      <c r="F26" s="94">
        <f>SUM(F12:F25)</f>
        <v>257.31</v>
      </c>
      <c r="G26" s="95"/>
      <c r="H26" s="152"/>
      <c r="I26" s="96"/>
      <c r="J26" s="97"/>
      <c r="K26" s="139"/>
      <c r="L26" s="148"/>
      <c r="M26" s="140"/>
    </row>
    <row r="28" spans="1:18" x14ac:dyDescent="0.2">
      <c r="B28" s="176" t="s">
        <v>27</v>
      </c>
      <c r="C28" s="177"/>
    </row>
    <row r="29" spans="1:18" x14ac:dyDescent="0.2">
      <c r="B29" s="134" t="s">
        <v>16</v>
      </c>
      <c r="C29" s="135" t="s">
        <v>26</v>
      </c>
    </row>
    <row r="30" spans="1:18" x14ac:dyDescent="0.2">
      <c r="B30" s="134" t="s">
        <v>13</v>
      </c>
      <c r="C30" s="135" t="s">
        <v>25</v>
      </c>
    </row>
    <row r="31" spans="1:18" x14ac:dyDescent="0.2">
      <c r="B31" s="134" t="s">
        <v>15</v>
      </c>
      <c r="C31" s="135" t="s">
        <v>24</v>
      </c>
    </row>
    <row r="32" spans="1:18" x14ac:dyDescent="0.2">
      <c r="B32" s="136" t="s">
        <v>14</v>
      </c>
      <c r="C32" s="137" t="s">
        <v>23</v>
      </c>
    </row>
  </sheetData>
  <mergeCells count="6">
    <mergeCell ref="B28:C28"/>
    <mergeCell ref="B1:E1"/>
    <mergeCell ref="B3:E3"/>
    <mergeCell ref="G8:I8"/>
    <mergeCell ref="G9:I9"/>
    <mergeCell ref="A26:B26"/>
  </mergeCells>
  <conditionalFormatting sqref="C5 B1:E1 B3:E3 C14 E5 C16:C25">
    <cfRule type="expression" dxfId="137" priority="25" stopIfTrue="1">
      <formula>ISBLANK(B1)</formula>
    </cfRule>
  </conditionalFormatting>
  <conditionalFormatting sqref="K15:M25">
    <cfRule type="expression" dxfId="136" priority="26" stopIfTrue="1">
      <formula>AND(NOT(ISBLANK($C15)),ISBLANK(K15))</formula>
    </cfRule>
  </conditionalFormatting>
  <conditionalFormatting sqref="B15:B25">
    <cfRule type="expression" dxfId="135" priority="27" stopIfTrue="1">
      <formula>AND(NOT(ISBLANK(C15)),ISBLANK(B15))</formula>
    </cfRule>
  </conditionalFormatting>
  <conditionalFormatting sqref="A15:A25">
    <cfRule type="expression" dxfId="134" priority="28" stopIfTrue="1">
      <formula>AND(NOT(ISBLANK(C15)),ISBLANK(A15))</formula>
    </cfRule>
  </conditionalFormatting>
  <conditionalFormatting sqref="E14:E15 E25 D16:E24">
    <cfRule type="expression" dxfId="133" priority="29" stopIfTrue="1">
      <formula>AND(NOT(ISBLANK(B14)),ISBLANK(D14),A14="S")</formula>
    </cfRule>
  </conditionalFormatting>
  <conditionalFormatting sqref="B14">
    <cfRule type="expression" dxfId="132" priority="23" stopIfTrue="1">
      <formula>AND(NOT(ISBLANK(C14)),ISBLANK(B14))</formula>
    </cfRule>
  </conditionalFormatting>
  <conditionalFormatting sqref="A14">
    <cfRule type="expression" dxfId="131" priority="24" stopIfTrue="1">
      <formula>AND(NOT(ISBLANK(C14)),ISBLANK(A14))</formula>
    </cfRule>
  </conditionalFormatting>
  <conditionalFormatting sqref="J13:J25">
    <cfRule type="expression" priority="21" stopIfTrue="1">
      <formula>AND(SUM($O13:$S13)&gt;0,NOT(ISBLANK(J13)))</formula>
    </cfRule>
    <cfRule type="expression" dxfId="130" priority="22" stopIfTrue="1">
      <formula>SUM($O13:$S13)&gt;0</formula>
    </cfRule>
  </conditionalFormatting>
  <conditionalFormatting sqref="K14:M14">
    <cfRule type="expression" dxfId="129" priority="20" stopIfTrue="1">
      <formula>AND(NOT(ISBLANK($C14)),ISBLANK(K14))</formula>
    </cfRule>
  </conditionalFormatting>
  <conditionalFormatting sqref="A12">
    <cfRule type="expression" dxfId="128" priority="19" stopIfTrue="1">
      <formula>AND(NOT(ISBLANK(C12)),ISBLANK(A12))</formula>
    </cfRule>
  </conditionalFormatting>
  <conditionalFormatting sqref="C12">
    <cfRule type="expression" dxfId="127" priority="17" stopIfTrue="1">
      <formula>ISBLANK(C12)</formula>
    </cfRule>
  </conditionalFormatting>
  <conditionalFormatting sqref="E12">
    <cfRule type="expression" dxfId="126" priority="18" stopIfTrue="1">
      <formula>AND(NOT(ISBLANK(C12)),ISBLANK(E12),B12="S")</formula>
    </cfRule>
  </conditionalFormatting>
  <conditionalFormatting sqref="B12">
    <cfRule type="expression" dxfId="125" priority="16" stopIfTrue="1">
      <formula>AND(NOT(ISBLANK(C12)),ISBLANK(B12))</formula>
    </cfRule>
  </conditionalFormatting>
  <conditionalFormatting sqref="J12">
    <cfRule type="expression" priority="14" stopIfTrue="1">
      <formula>AND(SUM($O12:$S12)&gt;0,NOT(ISBLANK(J12)))</formula>
    </cfRule>
    <cfRule type="expression" dxfId="124" priority="15" stopIfTrue="1">
      <formula>SUM($O12:$S12)&gt;0</formula>
    </cfRule>
  </conditionalFormatting>
  <conditionalFormatting sqref="L12">
    <cfRule type="expression" dxfId="123" priority="13" stopIfTrue="1">
      <formula>AND(NOT(ISBLANK($C12)),ISBLANK(L12))</formula>
    </cfRule>
  </conditionalFormatting>
  <conditionalFormatting sqref="C15">
    <cfRule type="expression" dxfId="122" priority="12" stopIfTrue="1">
      <formula>ISBLANK(C15)</formula>
    </cfRule>
  </conditionalFormatting>
  <conditionalFormatting sqref="A13">
    <cfRule type="expression" dxfId="121" priority="11" stopIfTrue="1">
      <formula>AND(NOT(ISBLANK(C13)),ISBLANK(A13))</formula>
    </cfRule>
  </conditionalFormatting>
  <conditionalFormatting sqref="C13">
    <cfRule type="expression" dxfId="120" priority="9" stopIfTrue="1">
      <formula>ISBLANK(C13)</formula>
    </cfRule>
  </conditionalFormatting>
  <conditionalFormatting sqref="E13">
    <cfRule type="expression" dxfId="119" priority="10" stopIfTrue="1">
      <formula>AND(NOT(ISBLANK(C13)),ISBLANK(E13),B13="S")</formula>
    </cfRule>
  </conditionalFormatting>
  <conditionalFormatting sqref="B13">
    <cfRule type="expression" dxfId="118" priority="8" stopIfTrue="1">
      <formula>AND(NOT(ISBLANK(C13)),ISBLANK(B13))</formula>
    </cfRule>
  </conditionalFormatting>
  <conditionalFormatting sqref="K13:M13">
    <cfRule type="expression" dxfId="117" priority="7" stopIfTrue="1">
      <formula>AND(NOT(ISBLANK($C13)),ISBLANK(K13))</formula>
    </cfRule>
  </conditionalFormatting>
  <conditionalFormatting sqref="M12">
    <cfRule type="expression" dxfId="116" priority="6" stopIfTrue="1">
      <formula>AND(NOT(ISBLANK($C12)),ISBLANK(M12))</formula>
    </cfRule>
  </conditionalFormatting>
  <conditionalFormatting sqref="K12">
    <cfRule type="expression" dxfId="115" priority="5" stopIfTrue="1">
      <formula>AND(NOT(ISBLANK($C12)),ISBLANK(K12))</formula>
    </cfRule>
  </conditionalFormatting>
  <conditionalFormatting sqref="D14">
    <cfRule type="expression" dxfId="114" priority="4" stopIfTrue="1">
      <formula>AND(NOT(ISBLANK(B14)),ISBLANK(D14),A14="S")</formula>
    </cfRule>
  </conditionalFormatting>
  <conditionalFormatting sqref="D15">
    <cfRule type="expression" dxfId="113" priority="3" stopIfTrue="1">
      <formula>AND(NOT(ISBLANK(B15)),ISBLANK(D15),A15="S")</formula>
    </cfRule>
  </conditionalFormatting>
  <conditionalFormatting sqref="D12">
    <cfRule type="expression" dxfId="112" priority="2" stopIfTrue="1">
      <formula>AND(NOT(ISBLANK(B12)),ISBLANK(D12),A12="S")</formula>
    </cfRule>
  </conditionalFormatting>
  <conditionalFormatting sqref="D13">
    <cfRule type="expression" dxfId="111" priority="1" stopIfTrue="1">
      <formula>AND(NOT(ISBLANK(B13)),ISBLANK(D13),A13="S")</formula>
    </cfRule>
  </conditionalFormatting>
  <dataValidations count="3">
    <dataValidation type="list" allowBlank="1" showInputMessage="1" showErrorMessage="1" sqref="B12:B25">
      <formula1>$B$29:$B$32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I37" sqref="I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3" t="s">
        <v>94</v>
      </c>
      <c r="C1" s="174"/>
      <c r="D1" s="174"/>
      <c r="E1" s="175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3" t="s">
        <v>134</v>
      </c>
      <c r="C3" s="174"/>
      <c r="D3" s="174"/>
      <c r="E3" s="175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43231</v>
      </c>
      <c r="D5" s="12" t="s">
        <v>33</v>
      </c>
      <c r="E5" s="48">
        <v>43261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8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6" t="s">
        <v>21</v>
      </c>
      <c r="H8" s="180"/>
      <c r="I8" s="180"/>
      <c r="J8" s="177"/>
      <c r="K8" s="78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1"/>
      <c r="H9" s="182"/>
      <c r="I9" s="182"/>
      <c r="J9" s="183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80" t="s">
        <v>65</v>
      </c>
      <c r="H10" s="80" t="s">
        <v>66</v>
      </c>
      <c r="I10" s="80" t="s">
        <v>64</v>
      </c>
      <c r="J10" s="80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80"/>
      <c r="H11" s="80"/>
      <c r="I11" s="80"/>
      <c r="J11" s="80"/>
      <c r="K11" s="80"/>
      <c r="L11" s="27"/>
      <c r="M11" s="43"/>
      <c r="N11" s="43"/>
    </row>
    <row r="12" spans="1:26" ht="15.75" x14ac:dyDescent="0.25">
      <c r="A12" s="59">
        <v>43244</v>
      </c>
      <c r="B12" s="30" t="s">
        <v>14</v>
      </c>
      <c r="C12" s="31">
        <v>225</v>
      </c>
      <c r="D12" s="32" t="str">
        <f>IF(B12="S",IF(ISBLANK(E12),ROUND(C12*0.2/1.2,2),E12),"")</f>
        <v/>
      </c>
      <c r="E12" s="31"/>
      <c r="F12" s="56">
        <f>C12</f>
        <v>225</v>
      </c>
      <c r="G12" s="57">
        <v>212</v>
      </c>
      <c r="H12" s="57">
        <v>4020</v>
      </c>
      <c r="I12" s="57">
        <v>21018</v>
      </c>
      <c r="J12" s="37" t="s">
        <v>15</v>
      </c>
      <c r="K12" s="37" t="s">
        <v>129</v>
      </c>
      <c r="L12" s="45" t="s">
        <v>130</v>
      </c>
      <c r="M12" s="45" t="s">
        <v>131</v>
      </c>
      <c r="N12" s="45" t="s">
        <v>135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59">
        <v>43245</v>
      </c>
      <c r="B13" s="49" t="s">
        <v>14</v>
      </c>
      <c r="C13" s="31">
        <v>30</v>
      </c>
      <c r="D13" s="32" t="str">
        <f>IF(B13="S",IF(ISBLANK(E13),ROUND(C13*0.2/1.2,2),E13),"")</f>
        <v/>
      </c>
      <c r="E13" s="31"/>
      <c r="F13" s="56">
        <f>C13</f>
        <v>30</v>
      </c>
      <c r="G13" s="57">
        <v>212</v>
      </c>
      <c r="H13" s="57">
        <v>4020</v>
      </c>
      <c r="I13" s="57">
        <v>21018</v>
      </c>
      <c r="J13" s="37" t="s">
        <v>15</v>
      </c>
      <c r="K13" s="37" t="s">
        <v>129</v>
      </c>
      <c r="L13" s="45" t="s">
        <v>130</v>
      </c>
      <c r="M13" s="45" t="s">
        <v>131</v>
      </c>
      <c r="N13" s="45" t="s">
        <v>135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59">
        <v>43255</v>
      </c>
      <c r="B14" s="49" t="s">
        <v>15</v>
      </c>
      <c r="C14" s="31">
        <v>18.8</v>
      </c>
      <c r="D14" s="32">
        <f t="shared" ref="D14:D31" si="3">IF(B14="S",IF(ISBLANK(E14),ROUND(C14*0.2/1.2,2),E14),"")</f>
        <v>3.13</v>
      </c>
      <c r="E14" s="31"/>
      <c r="F14" s="56">
        <f>C14-D14</f>
        <v>15.670000000000002</v>
      </c>
      <c r="G14" s="57">
        <v>212</v>
      </c>
      <c r="H14" s="57">
        <v>4020</v>
      </c>
      <c r="I14" s="57">
        <v>21018</v>
      </c>
      <c r="J14" s="37" t="s">
        <v>15</v>
      </c>
      <c r="K14" s="37" t="s">
        <v>129</v>
      </c>
      <c r="L14" s="45" t="s">
        <v>132</v>
      </c>
      <c r="M14" s="45" t="s">
        <v>133</v>
      </c>
      <c r="N14" s="45" t="s">
        <v>123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29"/>
      <c r="B15" s="30"/>
      <c r="C15" s="31" t="s">
        <v>63</v>
      </c>
      <c r="D15" s="32" t="str">
        <f t="shared" si="3"/>
        <v/>
      </c>
      <c r="E15" s="31"/>
      <c r="F15" s="56" t="s">
        <v>63</v>
      </c>
      <c r="G15" s="57" t="s">
        <v>63</v>
      </c>
      <c r="H15" s="57"/>
      <c r="I15" s="57" t="s">
        <v>63</v>
      </c>
      <c r="J15" s="37"/>
      <c r="K15" s="37"/>
      <c r="L15" s="45" t="s">
        <v>63</v>
      </c>
      <c r="M15" s="45"/>
      <c r="N15" s="45" t="s">
        <v>63</v>
      </c>
      <c r="P15" s="5" t="b">
        <f t="shared" si="0"/>
        <v>0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56" t="s">
        <v>63</v>
      </c>
      <c r="G16" s="57" t="s">
        <v>63</v>
      </c>
      <c r="H16" s="57" t="s">
        <v>63</v>
      </c>
      <c r="I16" s="57" t="s">
        <v>63</v>
      </c>
      <c r="J16" s="37"/>
      <c r="K16" s="37"/>
      <c r="L16" s="45" t="s">
        <v>63</v>
      </c>
      <c r="M16" s="45"/>
      <c r="N16" s="45" t="s">
        <v>63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6" t="s">
        <v>63</v>
      </c>
      <c r="G17" s="57" t="s">
        <v>63</v>
      </c>
      <c r="H17" s="57" t="s">
        <v>63</v>
      </c>
      <c r="I17" s="57" t="s">
        <v>63</v>
      </c>
      <c r="J17" s="37"/>
      <c r="K17" s="37"/>
      <c r="L17" s="45" t="s">
        <v>63</v>
      </c>
      <c r="M17" s="45"/>
      <c r="N17" s="45" t="s">
        <v>63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6" t="s">
        <v>63</v>
      </c>
      <c r="G18" s="57" t="s">
        <v>63</v>
      </c>
      <c r="H18" s="57" t="s">
        <v>63</v>
      </c>
      <c r="I18" s="57" t="s">
        <v>63</v>
      </c>
      <c r="J18" s="37"/>
      <c r="K18" s="81"/>
      <c r="L18" s="45" t="s">
        <v>63</v>
      </c>
      <c r="M18" s="82"/>
      <c r="N18" s="45" t="s">
        <v>63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6"/>
      <c r="G19" s="57"/>
      <c r="H19" s="57"/>
      <c r="I19" s="57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6" t="s">
        <v>63</v>
      </c>
      <c r="G20" s="57"/>
      <c r="H20" s="57" t="s">
        <v>63</v>
      </c>
      <c r="I20" s="57" t="s">
        <v>63</v>
      </c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6" t="s">
        <v>63</v>
      </c>
      <c r="G21" s="57" t="s">
        <v>63</v>
      </c>
      <c r="H21" s="57" t="s">
        <v>63</v>
      </c>
      <c r="I21" s="57" t="s">
        <v>63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6" t="s">
        <v>63</v>
      </c>
      <c r="G22" s="57" t="s">
        <v>63</v>
      </c>
      <c r="H22" s="57" t="s">
        <v>63</v>
      </c>
      <c r="I22" s="57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6" t="s">
        <v>63</v>
      </c>
      <c r="G23" s="57" t="s">
        <v>63</v>
      </c>
      <c r="H23" s="57" t="s">
        <v>63</v>
      </c>
      <c r="I23" s="57" t="s">
        <v>63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6" t="s">
        <v>63</v>
      </c>
      <c r="G24" s="57" t="s">
        <v>63</v>
      </c>
      <c r="H24" s="57" t="s">
        <v>63</v>
      </c>
      <c r="I24" s="57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6" t="s">
        <v>63</v>
      </c>
      <c r="G25" s="57" t="s">
        <v>63</v>
      </c>
      <c r="H25" s="57" t="s">
        <v>63</v>
      </c>
      <c r="I25" s="57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6" t="s">
        <v>63</v>
      </c>
      <c r="G26" s="57" t="s">
        <v>63</v>
      </c>
      <c r="H26" s="57" t="s">
        <v>63</v>
      </c>
      <c r="I26" s="57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6" t="s">
        <v>63</v>
      </c>
      <c r="G27" s="57" t="s">
        <v>63</v>
      </c>
      <c r="H27" s="57" t="s">
        <v>63</v>
      </c>
      <c r="I27" s="57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6" t="s">
        <v>63</v>
      </c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6" t="s">
        <v>63</v>
      </c>
      <c r="G29" s="57" t="s">
        <v>63</v>
      </c>
      <c r="H29" s="57" t="s">
        <v>63</v>
      </c>
      <c r="I29" s="57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6" t="s">
        <v>63</v>
      </c>
      <c r="G30" s="57" t="s">
        <v>63</v>
      </c>
      <c r="H30" s="57" t="s">
        <v>63</v>
      </c>
      <c r="I30" s="57" t="s">
        <v>63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6" t="s">
        <v>63</v>
      </c>
      <c r="G31" s="57" t="s">
        <v>63</v>
      </c>
      <c r="H31" s="57" t="s">
        <v>63</v>
      </c>
      <c r="I31" s="57" t="s">
        <v>63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8" t="s">
        <v>11</v>
      </c>
      <c r="B32" s="179"/>
      <c r="C32" s="39">
        <f>SUM(C12:C31)</f>
        <v>273.8</v>
      </c>
      <c r="D32" s="39">
        <f>SUM(D12:D31)</f>
        <v>3.13</v>
      </c>
      <c r="E32" s="39"/>
      <c r="F32" s="39">
        <f>SUM(F12:F31)</f>
        <v>270.67</v>
      </c>
      <c r="G32" s="58"/>
      <c r="H32" s="58"/>
      <c r="I32" s="58"/>
      <c r="J32" s="40"/>
      <c r="K32" s="40"/>
      <c r="L32" s="46"/>
      <c r="M32" s="54"/>
      <c r="N32" s="47"/>
    </row>
    <row r="34" spans="2:3" x14ac:dyDescent="0.2">
      <c r="B34" s="176" t="s">
        <v>27</v>
      </c>
      <c r="C34" s="177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5" stopIfTrue="1">
      <formula>AND(SUM($P12:$T12)&gt;0,NOT(ISBLANK(J12)))</formula>
    </cfRule>
    <cfRule type="expression" dxfId="110" priority="6" stopIfTrue="1">
      <formula>SUM($P12:$T12)&gt;0</formula>
    </cfRule>
  </conditionalFormatting>
  <conditionalFormatting sqref="E5 C12:C31 C5 B1:E1 B3:E3">
    <cfRule type="expression" dxfId="109" priority="7" stopIfTrue="1">
      <formula>ISBLANK(B1)</formula>
    </cfRule>
  </conditionalFormatting>
  <conditionalFormatting sqref="L12:N12 L15:N17 L19:N31 M14:N14">
    <cfRule type="expression" dxfId="108" priority="8" stopIfTrue="1">
      <formula>AND(NOT(ISBLANK($C12)),ISBLANK(L12))</formula>
    </cfRule>
  </conditionalFormatting>
  <conditionalFormatting sqref="B12:B31">
    <cfRule type="expression" dxfId="107" priority="9" stopIfTrue="1">
      <formula>AND(NOT(ISBLANK(C12)),ISBLANK(B12))</formula>
    </cfRule>
  </conditionalFormatting>
  <conditionalFormatting sqref="A12:A31">
    <cfRule type="expression" dxfId="106" priority="10" stopIfTrue="1">
      <formula>AND(NOT(ISBLANK(C12)),ISBLANK(A12))</formula>
    </cfRule>
  </conditionalFormatting>
  <conditionalFormatting sqref="E12:E31">
    <cfRule type="expression" dxfId="105" priority="11" stopIfTrue="1">
      <formula>AND(NOT(ISBLANK(C12)),ISBLANK(E12),B12="S")</formula>
    </cfRule>
  </conditionalFormatting>
  <conditionalFormatting sqref="N13">
    <cfRule type="expression" dxfId="104" priority="12" stopIfTrue="1">
      <formula>AND(NOT(ISBLANK($C18)),ISBLANK(N13))</formula>
    </cfRule>
  </conditionalFormatting>
  <conditionalFormatting sqref="N18">
    <cfRule type="expression" dxfId="103" priority="4" stopIfTrue="1">
      <formula>AND(NOT(ISBLANK($C18)),ISBLANK(N18))</formula>
    </cfRule>
  </conditionalFormatting>
  <conditionalFormatting sqref="L18">
    <cfRule type="expression" dxfId="102" priority="3" stopIfTrue="1">
      <formula>AND(NOT(ISBLANK($C18)),ISBLANK(L18))</formula>
    </cfRule>
  </conditionalFormatting>
  <conditionalFormatting sqref="L13:L14">
    <cfRule type="expression" dxfId="101" priority="2" stopIfTrue="1">
      <formula>AND(NOT(ISBLANK($C13)),ISBLANK(L13))</formula>
    </cfRule>
  </conditionalFormatting>
  <conditionalFormatting sqref="M13">
    <cfRule type="expression" dxfId="100" priority="1" stopIfTrue="1">
      <formula>AND(NOT(ISBLANK($C13)),ISBLANK(M13))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1"/>
  <sheetViews>
    <sheetView workbookViewId="0">
      <selection activeCell="L36" sqref="L36"/>
    </sheetView>
  </sheetViews>
  <sheetFormatPr defaultRowHeight="12.75" outlineLevelCol="1" x14ac:dyDescent="0.2"/>
  <cols>
    <col min="1" max="1" width="11.85546875" style="106" bestFit="1" customWidth="1"/>
    <col min="2" max="2" width="10.42578125" style="106" customWidth="1"/>
    <col min="3" max="6" width="15.7109375" style="106" customWidth="1"/>
    <col min="7" max="7" width="8.42578125" style="106" customWidth="1"/>
    <col min="8" max="8" width="9" style="106" customWidth="1"/>
    <col min="9" max="9" width="11.7109375" style="106" bestFit="1" customWidth="1"/>
    <col min="10" max="10" width="3" style="106" customWidth="1"/>
    <col min="11" max="11" width="29.7109375" style="106" customWidth="1"/>
    <col min="12" max="12" width="50.7109375" style="106" customWidth="1"/>
    <col min="13" max="14" width="27.42578125" style="106" customWidth="1"/>
    <col min="15" max="15" width="9.140625" style="106"/>
    <col min="16" max="19" width="0" style="106" hidden="1" customWidth="1" outlineLevel="1"/>
    <col min="20" max="20" width="9.140625" style="106" collapsed="1"/>
    <col min="21" max="16384" width="9.140625" style="106"/>
  </cols>
  <sheetData>
    <row r="1" spans="1:26" ht="14.25" x14ac:dyDescent="0.2">
      <c r="A1" s="103" t="s">
        <v>30</v>
      </c>
      <c r="B1" s="173" t="s">
        <v>94</v>
      </c>
      <c r="C1" s="174"/>
      <c r="D1" s="174"/>
      <c r="E1" s="175"/>
      <c r="F1" s="102"/>
      <c r="G1" s="102"/>
      <c r="H1" s="102"/>
      <c r="I1" s="102"/>
      <c r="J1" s="102"/>
      <c r="K1" s="102"/>
      <c r="L1" s="104"/>
      <c r="M1" s="104"/>
      <c r="N1" s="105"/>
    </row>
    <row r="2" spans="1:26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26" ht="14.25" x14ac:dyDescent="0.2">
      <c r="A3" s="110" t="s">
        <v>3</v>
      </c>
      <c r="B3" s="173" t="s">
        <v>180</v>
      </c>
      <c r="C3" s="174"/>
      <c r="D3" s="174"/>
      <c r="E3" s="175"/>
      <c r="F3" s="111"/>
      <c r="G3" s="111"/>
      <c r="H3" s="111"/>
      <c r="I3" s="111"/>
      <c r="J3" s="111"/>
      <c r="K3" s="111"/>
      <c r="L3" s="108"/>
      <c r="M3" s="108"/>
      <c r="N3" s="109"/>
    </row>
    <row r="4" spans="1:26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26" ht="25.5" x14ac:dyDescent="0.2">
      <c r="A5" s="112" t="s">
        <v>12</v>
      </c>
      <c r="B5" s="113" t="s">
        <v>32</v>
      </c>
      <c r="C5" s="141">
        <v>43231</v>
      </c>
      <c r="D5" s="113" t="s">
        <v>33</v>
      </c>
      <c r="E5" s="141">
        <v>43261</v>
      </c>
      <c r="F5" s="114"/>
      <c r="G5" s="115"/>
      <c r="H5" s="116"/>
      <c r="I5" s="116"/>
      <c r="J5" s="116"/>
      <c r="K5" s="116"/>
      <c r="L5" s="108"/>
      <c r="M5" s="108"/>
      <c r="N5" s="109"/>
    </row>
    <row r="6" spans="1:26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26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26" x14ac:dyDescent="0.2">
      <c r="A8" s="143" t="s">
        <v>67</v>
      </c>
      <c r="B8" s="117" t="s">
        <v>6</v>
      </c>
      <c r="C8" s="117" t="s">
        <v>7</v>
      </c>
      <c r="D8" s="117" t="s">
        <v>6</v>
      </c>
      <c r="E8" s="117" t="s">
        <v>28</v>
      </c>
      <c r="F8" s="117" t="s">
        <v>5</v>
      </c>
      <c r="G8" s="176" t="s">
        <v>21</v>
      </c>
      <c r="H8" s="180"/>
      <c r="I8" s="180"/>
      <c r="J8" s="177"/>
      <c r="K8" s="143" t="s">
        <v>70</v>
      </c>
      <c r="L8" s="117" t="s">
        <v>8</v>
      </c>
      <c r="M8" s="118" t="s">
        <v>9</v>
      </c>
      <c r="N8" s="118" t="s">
        <v>74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x14ac:dyDescent="0.2">
      <c r="A9" s="144" t="s">
        <v>68</v>
      </c>
      <c r="B9" s="120" t="s">
        <v>2</v>
      </c>
      <c r="C9" s="120" t="s">
        <v>4</v>
      </c>
      <c r="D9" s="120" t="s">
        <v>4</v>
      </c>
      <c r="E9" s="120" t="s">
        <v>29</v>
      </c>
      <c r="F9" s="120" t="s">
        <v>4</v>
      </c>
      <c r="G9" s="181"/>
      <c r="H9" s="182"/>
      <c r="I9" s="182"/>
      <c r="J9" s="183"/>
      <c r="K9" s="144" t="s">
        <v>71</v>
      </c>
      <c r="L9" s="120" t="s">
        <v>73</v>
      </c>
      <c r="M9" s="147"/>
      <c r="N9" s="149" t="s">
        <v>75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x14ac:dyDescent="0.2">
      <c r="A10" s="145" t="s">
        <v>69</v>
      </c>
      <c r="B10" s="122" t="s">
        <v>10</v>
      </c>
      <c r="C10" s="122" t="s">
        <v>22</v>
      </c>
      <c r="D10" s="122" t="s">
        <v>22</v>
      </c>
      <c r="E10" s="122" t="s">
        <v>22</v>
      </c>
      <c r="F10" s="122" t="s">
        <v>22</v>
      </c>
      <c r="G10" s="123" t="s">
        <v>65</v>
      </c>
      <c r="H10" s="123" t="s">
        <v>66</v>
      </c>
      <c r="I10" s="123" t="s">
        <v>64</v>
      </c>
      <c r="J10" s="123"/>
      <c r="K10" s="146" t="s">
        <v>72</v>
      </c>
      <c r="L10" s="124"/>
      <c r="M10" s="136"/>
      <c r="N10" s="125"/>
    </row>
    <row r="11" spans="1:26" x14ac:dyDescent="0.2">
      <c r="A11" s="121"/>
      <c r="B11" s="122"/>
      <c r="C11" s="122"/>
      <c r="D11" s="122"/>
      <c r="E11" s="122"/>
      <c r="F11" s="122"/>
      <c r="G11" s="123"/>
      <c r="H11" s="123"/>
      <c r="I11" s="123"/>
      <c r="J11" s="123"/>
      <c r="K11" s="123"/>
      <c r="L11" s="124"/>
      <c r="M11" s="136"/>
      <c r="N11" s="136"/>
    </row>
    <row r="12" spans="1:26" ht="15.75" x14ac:dyDescent="0.25">
      <c r="A12" s="153">
        <v>43245</v>
      </c>
      <c r="B12" s="127" t="s">
        <v>14</v>
      </c>
      <c r="C12" s="128">
        <v>16.420000000000002</v>
      </c>
      <c r="D12" s="129"/>
      <c r="E12" s="128"/>
      <c r="F12" s="150">
        <v>16.82</v>
      </c>
      <c r="G12" s="151">
        <v>690</v>
      </c>
      <c r="H12" s="151">
        <v>4400</v>
      </c>
      <c r="I12" s="151"/>
      <c r="J12" s="130" t="s">
        <v>15</v>
      </c>
      <c r="K12" s="130" t="s">
        <v>170</v>
      </c>
      <c r="L12" s="138" t="s">
        <v>171</v>
      </c>
      <c r="M12" s="138" t="s">
        <v>172</v>
      </c>
      <c r="N12" s="138" t="s">
        <v>173</v>
      </c>
      <c r="P12" s="106" t="b">
        <f t="shared" ref="P12:P31" si="0">OR(G12&lt;100,LEN(G12)=2)</f>
        <v>0</v>
      </c>
      <c r="Q12" s="106" t="b">
        <f t="shared" ref="Q12:Q31" si="1">OR(H12&lt;1000,LEN(H12)=3)</f>
        <v>0</v>
      </c>
      <c r="R12" s="106" t="b">
        <f t="shared" ref="R12:R31" si="2">IF(I12&lt;1000,TRUE)</f>
        <v>1</v>
      </c>
      <c r="S12" s="106" t="e">
        <f>OR(#REF!&lt;100000,LEN(#REF!)=5)</f>
        <v>#REF!</v>
      </c>
    </row>
    <row r="13" spans="1:26" ht="15.75" x14ac:dyDescent="0.25">
      <c r="A13" s="153">
        <v>43245</v>
      </c>
      <c r="B13" s="142" t="s">
        <v>15</v>
      </c>
      <c r="C13" s="128">
        <v>12.5</v>
      </c>
      <c r="D13" s="128"/>
      <c r="E13" s="128">
        <v>2.5</v>
      </c>
      <c r="F13" s="150">
        <v>10</v>
      </c>
      <c r="G13" s="151">
        <v>690</v>
      </c>
      <c r="H13" s="151">
        <v>4001</v>
      </c>
      <c r="I13" s="151"/>
      <c r="J13" s="130" t="s">
        <v>15</v>
      </c>
      <c r="K13" s="130" t="s">
        <v>170</v>
      </c>
      <c r="L13" s="138" t="s">
        <v>174</v>
      </c>
      <c r="M13" s="138" t="s">
        <v>172</v>
      </c>
      <c r="N13" s="138" t="s">
        <v>174</v>
      </c>
      <c r="P13" s="106" t="b">
        <f t="shared" si="0"/>
        <v>0</v>
      </c>
      <c r="Q13" s="106" t="b">
        <f t="shared" si="1"/>
        <v>0</v>
      </c>
      <c r="R13" s="106" t="b">
        <f t="shared" si="2"/>
        <v>1</v>
      </c>
      <c r="S13" s="106" t="e">
        <f>OR(#REF!&lt;100000,LEN(#REF!)=5)</f>
        <v>#REF!</v>
      </c>
    </row>
    <row r="14" spans="1:26" ht="15.75" x14ac:dyDescent="0.25">
      <c r="A14" s="155">
        <v>43251</v>
      </c>
      <c r="B14" s="142" t="s">
        <v>14</v>
      </c>
      <c r="C14" s="128">
        <v>18.149999999999999</v>
      </c>
      <c r="D14" s="128"/>
      <c r="E14" s="128"/>
      <c r="F14" s="150">
        <v>18.149999999999999</v>
      </c>
      <c r="G14" s="151">
        <v>690</v>
      </c>
      <c r="H14" s="151">
        <v>4400</v>
      </c>
      <c r="I14" s="151"/>
      <c r="J14" s="130" t="s">
        <v>15</v>
      </c>
      <c r="K14" s="130" t="s">
        <v>170</v>
      </c>
      <c r="L14" s="138" t="s">
        <v>171</v>
      </c>
      <c r="M14" s="138" t="s">
        <v>172</v>
      </c>
      <c r="N14" s="138" t="s">
        <v>173</v>
      </c>
      <c r="P14" s="106" t="b">
        <f t="shared" si="0"/>
        <v>0</v>
      </c>
      <c r="Q14" s="106" t="b">
        <f t="shared" si="1"/>
        <v>0</v>
      </c>
      <c r="R14" s="106" t="b">
        <f t="shared" si="2"/>
        <v>1</v>
      </c>
      <c r="S14" s="106" t="e">
        <f>OR(#REF!&lt;100000,LEN(#REF!)=5)</f>
        <v>#REF!</v>
      </c>
    </row>
    <row r="15" spans="1:26" ht="15.75" x14ac:dyDescent="0.25">
      <c r="A15" s="155">
        <v>43255</v>
      </c>
      <c r="B15" s="127" t="s">
        <v>14</v>
      </c>
      <c r="C15" s="128">
        <v>26.31</v>
      </c>
      <c r="D15" s="128"/>
      <c r="E15" s="128"/>
      <c r="F15" s="150">
        <v>26.31</v>
      </c>
      <c r="G15" s="151">
        <v>690</v>
      </c>
      <c r="H15" s="151">
        <v>4400</v>
      </c>
      <c r="I15" s="154"/>
      <c r="J15" s="130" t="s">
        <v>15</v>
      </c>
      <c r="K15" s="130" t="s">
        <v>170</v>
      </c>
      <c r="L15" s="138" t="s">
        <v>171</v>
      </c>
      <c r="M15" s="138" t="s">
        <v>172</v>
      </c>
      <c r="N15" s="138" t="s">
        <v>173</v>
      </c>
      <c r="P15" s="106" t="b">
        <f t="shared" si="0"/>
        <v>0</v>
      </c>
      <c r="Q15" s="106" t="b">
        <f t="shared" si="1"/>
        <v>0</v>
      </c>
      <c r="R15" s="106" t="b">
        <f t="shared" si="2"/>
        <v>1</v>
      </c>
      <c r="S15" s="106" t="e">
        <f>OR(#REF!&lt;100000,LEN(#REF!)=5)</f>
        <v>#REF!</v>
      </c>
    </row>
    <row r="16" spans="1:26" ht="15.75" x14ac:dyDescent="0.25">
      <c r="A16" s="153">
        <v>43255</v>
      </c>
      <c r="B16" s="127" t="s">
        <v>15</v>
      </c>
      <c r="C16" s="128">
        <v>13.4</v>
      </c>
      <c r="D16" s="128"/>
      <c r="E16" s="128">
        <v>2.6</v>
      </c>
      <c r="F16" s="150">
        <f>C16-E16</f>
        <v>10.8</v>
      </c>
      <c r="G16" s="151">
        <v>690</v>
      </c>
      <c r="H16" s="151">
        <v>4001</v>
      </c>
      <c r="I16" s="154"/>
      <c r="J16" s="130" t="s">
        <v>15</v>
      </c>
      <c r="K16" s="130" t="s">
        <v>170</v>
      </c>
      <c r="L16" s="138" t="s">
        <v>174</v>
      </c>
      <c r="M16" s="138" t="s">
        <v>172</v>
      </c>
      <c r="N16" s="138" t="s">
        <v>174</v>
      </c>
      <c r="P16" s="106" t="b">
        <f>OR(G16&lt;100,LEN(G16)=2)</f>
        <v>0</v>
      </c>
      <c r="Q16" s="106" t="b">
        <f>OR(H16&lt;1000,LEN(H16)=3)</f>
        <v>0</v>
      </c>
      <c r="R16" s="106" t="b">
        <f>IF(I16&lt;1000,TRUE)</f>
        <v>1</v>
      </c>
      <c r="S16" s="106" t="e">
        <f>OR(#REF!&lt;100000,LEN(#REF!)=5)</f>
        <v>#REF!</v>
      </c>
    </row>
    <row r="17" spans="1:19" ht="15.75" x14ac:dyDescent="0.25">
      <c r="A17" s="153"/>
      <c r="B17" s="127"/>
      <c r="C17" s="128"/>
      <c r="D17" s="128"/>
      <c r="E17" s="128"/>
      <c r="F17" s="150"/>
      <c r="G17" s="151"/>
      <c r="H17" s="151"/>
      <c r="I17" s="154"/>
      <c r="J17" s="130"/>
      <c r="K17" s="130"/>
      <c r="L17" s="138"/>
      <c r="M17" s="138"/>
      <c r="N17" s="138"/>
      <c r="P17" s="106" t="b">
        <f>OR(G17&lt;100,LEN(G17)=2)</f>
        <v>1</v>
      </c>
      <c r="Q17" s="106" t="b">
        <f>OR(H17&lt;1000,LEN(H17)=3)</f>
        <v>1</v>
      </c>
      <c r="R17" s="106" t="b">
        <f>IF(I17&lt;1000,TRUE)</f>
        <v>1</v>
      </c>
      <c r="S17" s="106" t="e">
        <f>OR(#REF!&lt;100000,LEN(#REF!)=5)</f>
        <v>#REF!</v>
      </c>
    </row>
    <row r="18" spans="1:19" ht="15.75" x14ac:dyDescent="0.25">
      <c r="A18" s="153"/>
      <c r="B18" s="127"/>
      <c r="C18" s="128"/>
      <c r="D18" s="128"/>
      <c r="E18" s="128"/>
      <c r="F18" s="150"/>
      <c r="G18" s="151"/>
      <c r="H18" s="151"/>
      <c r="I18" s="151"/>
      <c r="J18" s="130"/>
      <c r="K18" s="130"/>
      <c r="L18" s="138"/>
      <c r="M18" s="138"/>
      <c r="N18" s="138"/>
      <c r="P18" s="106" t="b">
        <f>OR(G18&lt;100,LEN(G18)=2)</f>
        <v>1</v>
      </c>
      <c r="Q18" s="106" t="b">
        <f>OR(H18&lt;1000,LEN(H18)=3)</f>
        <v>1</v>
      </c>
      <c r="R18" s="106" t="b">
        <f>IF(I18&lt;1000,TRUE)</f>
        <v>1</v>
      </c>
      <c r="S18" s="106" t="e">
        <f>OR(#REF!&lt;100000,LEN(#REF!)=5)</f>
        <v>#REF!</v>
      </c>
    </row>
    <row r="19" spans="1:19" ht="15.75" x14ac:dyDescent="0.25">
      <c r="A19" s="153"/>
      <c r="B19" s="127"/>
      <c r="C19" s="128"/>
      <c r="D19" s="128"/>
      <c r="E19" s="128"/>
      <c r="F19" s="150"/>
      <c r="G19" s="151"/>
      <c r="H19" s="151"/>
      <c r="I19" s="151"/>
      <c r="J19" s="130"/>
      <c r="K19" s="130"/>
      <c r="L19" s="138"/>
      <c r="M19" s="138"/>
      <c r="N19" s="138"/>
      <c r="P19" s="106" t="b">
        <f t="shared" si="0"/>
        <v>1</v>
      </c>
      <c r="Q19" s="106" t="b">
        <f t="shared" si="1"/>
        <v>1</v>
      </c>
      <c r="R19" s="106" t="b">
        <f t="shared" si="2"/>
        <v>1</v>
      </c>
      <c r="S19" s="106" t="e">
        <f>OR(#REF!&lt;100000,LEN(#REF!)=5)</f>
        <v>#REF!</v>
      </c>
    </row>
    <row r="20" spans="1:19" ht="15.75" x14ac:dyDescent="0.25">
      <c r="A20" s="153"/>
      <c r="B20" s="127"/>
      <c r="C20" s="128"/>
      <c r="D20" s="128"/>
      <c r="E20" s="128"/>
      <c r="F20" s="150"/>
      <c r="G20" s="151"/>
      <c r="H20" s="151"/>
      <c r="I20" s="151" t="s">
        <v>63</v>
      </c>
      <c r="J20" s="130"/>
      <c r="K20" s="130"/>
      <c r="L20" s="138"/>
      <c r="M20" s="138"/>
      <c r="N20" s="138"/>
      <c r="P20" s="106" t="b">
        <f t="shared" si="0"/>
        <v>1</v>
      </c>
      <c r="Q20" s="106" t="b">
        <f t="shared" si="1"/>
        <v>1</v>
      </c>
      <c r="R20" s="106" t="b">
        <f t="shared" si="2"/>
        <v>0</v>
      </c>
      <c r="S20" s="106" t="e">
        <f>OR(#REF!&lt;100000,LEN(#REF!)=5)</f>
        <v>#REF!</v>
      </c>
    </row>
    <row r="21" spans="1:19" ht="15.75" x14ac:dyDescent="0.25">
      <c r="A21" s="153"/>
      <c r="B21" s="127"/>
      <c r="C21" s="128"/>
      <c r="D21" s="128"/>
      <c r="E21" s="128"/>
      <c r="F21" s="150"/>
      <c r="G21" s="151"/>
      <c r="H21" s="151"/>
      <c r="I21" s="151"/>
      <c r="J21" s="130"/>
      <c r="K21" s="130"/>
      <c r="L21" s="138"/>
      <c r="M21" s="138"/>
      <c r="N21" s="138"/>
      <c r="P21" s="106" t="b">
        <f t="shared" si="0"/>
        <v>1</v>
      </c>
      <c r="Q21" s="106" t="b">
        <f t="shared" si="1"/>
        <v>1</v>
      </c>
      <c r="R21" s="106" t="b">
        <f t="shared" si="2"/>
        <v>1</v>
      </c>
      <c r="S21" s="106" t="e">
        <f>OR(#REF!&lt;100000,LEN(#REF!)=5)</f>
        <v>#REF!</v>
      </c>
    </row>
    <row r="22" spans="1:19" ht="15.75" x14ac:dyDescent="0.25">
      <c r="A22" s="153"/>
      <c r="B22" s="127"/>
      <c r="C22" s="128"/>
      <c r="D22" s="128"/>
      <c r="E22" s="128"/>
      <c r="F22" s="150"/>
      <c r="G22" s="151"/>
      <c r="H22" s="151"/>
      <c r="I22" s="151" t="s">
        <v>63</v>
      </c>
      <c r="J22" s="130"/>
      <c r="K22" s="130"/>
      <c r="L22" s="138"/>
      <c r="M22" s="138"/>
      <c r="N22" s="138"/>
      <c r="P22" s="106" t="b">
        <f t="shared" si="0"/>
        <v>1</v>
      </c>
      <c r="Q22" s="106" t="b">
        <f t="shared" si="1"/>
        <v>1</v>
      </c>
      <c r="R22" s="106" t="b">
        <f t="shared" si="2"/>
        <v>0</v>
      </c>
      <c r="S22" s="106" t="e">
        <f>OR(#REF!&lt;100000,LEN(#REF!)=5)</f>
        <v>#REF!</v>
      </c>
    </row>
    <row r="23" spans="1:19" ht="15.75" x14ac:dyDescent="0.25">
      <c r="A23" s="153"/>
      <c r="B23" s="127"/>
      <c r="C23" s="128"/>
      <c r="D23" s="128"/>
      <c r="E23" s="128"/>
      <c r="F23" s="150"/>
      <c r="G23" s="151"/>
      <c r="H23" s="151"/>
      <c r="I23" s="151" t="s">
        <v>63</v>
      </c>
      <c r="J23" s="130"/>
      <c r="K23" s="130"/>
      <c r="L23" s="138"/>
      <c r="M23" s="138"/>
      <c r="N23" s="138"/>
      <c r="P23" s="106" t="b">
        <f t="shared" si="0"/>
        <v>1</v>
      </c>
      <c r="Q23" s="106" t="b">
        <f t="shared" si="1"/>
        <v>1</v>
      </c>
      <c r="R23" s="106" t="b">
        <f t="shared" si="2"/>
        <v>0</v>
      </c>
      <c r="S23" s="106" t="e">
        <f>OR(#REF!&lt;100000,LEN(#REF!)=5)</f>
        <v>#REF!</v>
      </c>
    </row>
    <row r="24" spans="1:19" ht="15.75" x14ac:dyDescent="0.25">
      <c r="A24" s="153"/>
      <c r="B24" s="127"/>
      <c r="C24" s="128"/>
      <c r="D24" s="128"/>
      <c r="E24" s="128"/>
      <c r="F24" s="150"/>
      <c r="G24" s="151"/>
      <c r="H24" s="151"/>
      <c r="I24" s="151" t="s">
        <v>63</v>
      </c>
      <c r="J24" s="130"/>
      <c r="K24" s="130"/>
      <c r="L24" s="138"/>
      <c r="M24" s="138"/>
      <c r="N24" s="138"/>
      <c r="P24" s="106" t="b">
        <f t="shared" si="0"/>
        <v>1</v>
      </c>
      <c r="Q24" s="106" t="b">
        <f t="shared" si="1"/>
        <v>1</v>
      </c>
      <c r="R24" s="106" t="b">
        <f t="shared" si="2"/>
        <v>0</v>
      </c>
      <c r="S24" s="106" t="e">
        <f>OR(#REF!&lt;100000,LEN(#REF!)=5)</f>
        <v>#REF!</v>
      </c>
    </row>
    <row r="25" spans="1:19" ht="15.75" x14ac:dyDescent="0.25">
      <c r="A25" s="153"/>
      <c r="B25" s="127"/>
      <c r="C25" s="128"/>
      <c r="D25" s="128"/>
      <c r="E25" s="128"/>
      <c r="F25" s="150"/>
      <c r="G25" s="151"/>
      <c r="H25" s="151"/>
      <c r="I25" s="151" t="s">
        <v>63</v>
      </c>
      <c r="J25" s="130"/>
      <c r="K25" s="130"/>
      <c r="L25" s="138"/>
      <c r="M25" s="138"/>
      <c r="N25" s="138"/>
      <c r="P25" s="106" t="b">
        <f t="shared" si="0"/>
        <v>1</v>
      </c>
      <c r="Q25" s="106" t="b">
        <f t="shared" si="1"/>
        <v>1</v>
      </c>
      <c r="R25" s="106" t="b">
        <f t="shared" si="2"/>
        <v>0</v>
      </c>
      <c r="S25" s="106" t="e">
        <f>OR(#REF!&lt;100000,LEN(#REF!)=5)</f>
        <v>#REF!</v>
      </c>
    </row>
    <row r="26" spans="1:19" ht="15.75" x14ac:dyDescent="0.25">
      <c r="A26" s="153"/>
      <c r="B26" s="127"/>
      <c r="C26" s="128"/>
      <c r="D26" s="128"/>
      <c r="E26" s="128"/>
      <c r="F26" s="150"/>
      <c r="G26" s="151"/>
      <c r="H26" s="151"/>
      <c r="I26" s="151" t="s">
        <v>63</v>
      </c>
      <c r="J26" s="130"/>
      <c r="K26" s="130"/>
      <c r="L26" s="138"/>
      <c r="M26" s="138"/>
      <c r="N26" s="138"/>
      <c r="P26" s="106" t="b">
        <f t="shared" si="0"/>
        <v>1</v>
      </c>
      <c r="Q26" s="106" t="b">
        <f t="shared" si="1"/>
        <v>1</v>
      </c>
      <c r="R26" s="106" t="b">
        <f t="shared" si="2"/>
        <v>0</v>
      </c>
      <c r="S26" s="106" t="e">
        <f>OR(#REF!&lt;100000,LEN(#REF!)=5)</f>
        <v>#REF!</v>
      </c>
    </row>
    <row r="27" spans="1:19" ht="15.75" x14ac:dyDescent="0.25">
      <c r="A27" s="153"/>
      <c r="B27" s="127"/>
      <c r="C27" s="128"/>
      <c r="D27" s="128"/>
      <c r="E27" s="128"/>
      <c r="F27" s="150"/>
      <c r="G27" s="151"/>
      <c r="H27" s="151"/>
      <c r="I27" s="151" t="s">
        <v>63</v>
      </c>
      <c r="J27" s="130"/>
      <c r="K27" s="130"/>
      <c r="L27" s="138"/>
      <c r="M27" s="138"/>
      <c r="N27" s="138"/>
      <c r="P27" s="106" t="b">
        <f t="shared" si="0"/>
        <v>1</v>
      </c>
      <c r="Q27" s="106" t="b">
        <f t="shared" si="1"/>
        <v>1</v>
      </c>
      <c r="R27" s="106" t="b">
        <f t="shared" si="2"/>
        <v>0</v>
      </c>
      <c r="S27" s="106" t="e">
        <f>OR(#REF!&lt;100000,LEN(#REF!)=5)</f>
        <v>#REF!</v>
      </c>
    </row>
    <row r="28" spans="1:19" ht="15.75" x14ac:dyDescent="0.25">
      <c r="A28" s="153"/>
      <c r="B28" s="127"/>
      <c r="C28" s="128"/>
      <c r="D28" s="128"/>
      <c r="E28" s="128"/>
      <c r="F28" s="150"/>
      <c r="G28" s="151"/>
      <c r="H28" s="151"/>
      <c r="I28" s="151" t="s">
        <v>63</v>
      </c>
      <c r="J28" s="130"/>
      <c r="K28" s="130"/>
      <c r="L28" s="138"/>
      <c r="M28" s="138"/>
      <c r="N28" s="138"/>
      <c r="P28" s="106" t="b">
        <f t="shared" si="0"/>
        <v>1</v>
      </c>
      <c r="Q28" s="106" t="b">
        <f t="shared" si="1"/>
        <v>1</v>
      </c>
      <c r="R28" s="106" t="b">
        <f t="shared" si="2"/>
        <v>0</v>
      </c>
      <c r="S28" s="106" t="e">
        <f>OR(#REF!&lt;100000,LEN(#REF!)=5)</f>
        <v>#REF!</v>
      </c>
    </row>
    <row r="29" spans="1:19" ht="15.75" x14ac:dyDescent="0.25">
      <c r="A29" s="153"/>
      <c r="B29" s="127"/>
      <c r="C29" s="128"/>
      <c r="D29" s="128"/>
      <c r="E29" s="128"/>
      <c r="F29" s="150"/>
      <c r="G29" s="151"/>
      <c r="H29" s="151"/>
      <c r="I29" s="151" t="s">
        <v>63</v>
      </c>
      <c r="J29" s="130"/>
      <c r="K29" s="130"/>
      <c r="L29" s="138"/>
      <c r="M29" s="138"/>
      <c r="N29" s="138"/>
      <c r="P29" s="106" t="b">
        <f t="shared" si="0"/>
        <v>1</v>
      </c>
      <c r="Q29" s="106" t="b">
        <f t="shared" si="1"/>
        <v>1</v>
      </c>
      <c r="R29" s="106" t="b">
        <f t="shared" si="2"/>
        <v>0</v>
      </c>
      <c r="S29" s="106" t="e">
        <f>OR(#REF!&lt;100000,LEN(#REF!)=5)</f>
        <v>#REF!</v>
      </c>
    </row>
    <row r="30" spans="1:19" ht="15.75" x14ac:dyDescent="0.25">
      <c r="A30" s="153"/>
      <c r="B30" s="127"/>
      <c r="C30" s="128"/>
      <c r="D30" s="128"/>
      <c r="E30" s="128"/>
      <c r="F30" s="150"/>
      <c r="G30" s="151"/>
      <c r="H30" s="151"/>
      <c r="I30" s="151" t="s">
        <v>63</v>
      </c>
      <c r="J30" s="130"/>
      <c r="K30" s="130"/>
      <c r="L30" s="138"/>
      <c r="M30" s="138"/>
      <c r="N30" s="138"/>
      <c r="P30" s="106" t="b">
        <f t="shared" si="0"/>
        <v>1</v>
      </c>
      <c r="Q30" s="106" t="b">
        <f t="shared" si="1"/>
        <v>1</v>
      </c>
      <c r="R30" s="106" t="b">
        <f t="shared" si="2"/>
        <v>0</v>
      </c>
      <c r="S30" s="106" t="e">
        <f>OR(#REF!&lt;100000,LEN(#REF!)=5)</f>
        <v>#REF!</v>
      </c>
    </row>
    <row r="31" spans="1:19" ht="15.75" x14ac:dyDescent="0.25">
      <c r="A31" s="153"/>
      <c r="B31" s="127"/>
      <c r="C31" s="128"/>
      <c r="D31" s="128"/>
      <c r="E31" s="128"/>
      <c r="F31" s="150"/>
      <c r="G31" s="151"/>
      <c r="H31" s="151"/>
      <c r="I31" s="151" t="s">
        <v>63</v>
      </c>
      <c r="J31" s="130"/>
      <c r="K31" s="130"/>
      <c r="L31" s="138"/>
      <c r="M31" s="138"/>
      <c r="N31" s="138"/>
      <c r="P31" s="106" t="b">
        <f t="shared" si="0"/>
        <v>1</v>
      </c>
      <c r="Q31" s="106" t="b">
        <f t="shared" si="1"/>
        <v>1</v>
      </c>
      <c r="R31" s="106" t="b">
        <f t="shared" si="2"/>
        <v>0</v>
      </c>
      <c r="S31" s="106" t="e">
        <f>OR(#REF!&lt;100000,LEN(#REF!)=5)</f>
        <v>#REF!</v>
      </c>
    </row>
    <row r="32" spans="1:19" ht="13.5" thickBot="1" x14ac:dyDescent="0.25">
      <c r="A32" s="178" t="s">
        <v>175</v>
      </c>
      <c r="B32" s="179"/>
      <c r="C32" s="132">
        <v>86.78</v>
      </c>
      <c r="D32" s="132"/>
      <c r="E32" s="132">
        <f>SUM(E12:E31)</f>
        <v>5.0999999999999996</v>
      </c>
      <c r="F32" s="132">
        <f>SUM(F12:F31)</f>
        <v>82.08</v>
      </c>
      <c r="G32" s="152"/>
      <c r="H32" s="152"/>
      <c r="I32" s="152"/>
      <c r="J32" s="133"/>
      <c r="K32" s="133"/>
      <c r="L32" s="139"/>
      <c r="M32" s="148"/>
      <c r="N32" s="140"/>
    </row>
    <row r="34" spans="2:6" x14ac:dyDescent="0.2">
      <c r="B34" s="176" t="s">
        <v>27</v>
      </c>
      <c r="C34" s="177"/>
    </row>
    <row r="35" spans="2:6" x14ac:dyDescent="0.2">
      <c r="B35" s="134" t="s">
        <v>16</v>
      </c>
      <c r="C35" s="135" t="s">
        <v>26</v>
      </c>
    </row>
    <row r="36" spans="2:6" x14ac:dyDescent="0.2">
      <c r="B36" s="134" t="s">
        <v>13</v>
      </c>
      <c r="C36" s="135" t="s">
        <v>25</v>
      </c>
    </row>
    <row r="37" spans="2:6" x14ac:dyDescent="0.2">
      <c r="B37" s="134" t="s">
        <v>15</v>
      </c>
      <c r="C37" s="135" t="s">
        <v>24</v>
      </c>
    </row>
    <row r="38" spans="2:6" x14ac:dyDescent="0.2">
      <c r="B38" s="136" t="s">
        <v>14</v>
      </c>
      <c r="C38" s="137" t="s">
        <v>23</v>
      </c>
    </row>
    <row r="41" spans="2:6" x14ac:dyDescent="0.2">
      <c r="F41" s="106" t="s">
        <v>63</v>
      </c>
    </row>
  </sheetData>
  <mergeCells count="6">
    <mergeCell ref="B3:E3"/>
    <mergeCell ref="B1:E1"/>
    <mergeCell ref="B34:C34"/>
    <mergeCell ref="A32:B32"/>
    <mergeCell ref="G8:J8"/>
    <mergeCell ref="G9:J9"/>
  </mergeCells>
  <conditionalFormatting sqref="K12:K14 J19:J31">
    <cfRule type="expression" priority="108" stopIfTrue="1">
      <formula>AND(SUM($P12:$T12)&gt;0,NOT(ISBLANK(J12)))</formula>
    </cfRule>
    <cfRule type="expression" dxfId="99" priority="109" stopIfTrue="1">
      <formula>SUM($P12:$T12)&gt;0</formula>
    </cfRule>
  </conditionalFormatting>
  <conditionalFormatting sqref="E5 C12:C15 C5 B1:E1 B3:E3 C19:C31">
    <cfRule type="expression" dxfId="98" priority="110" stopIfTrue="1">
      <formula>ISBLANK(B1)</formula>
    </cfRule>
  </conditionalFormatting>
  <conditionalFormatting sqref="L23 L27 L31 L12:N12">
    <cfRule type="expression" dxfId="97" priority="111" stopIfTrue="1">
      <formula>AND(NOT(ISBLANK($C12)),ISBLANK(L12))</formula>
    </cfRule>
  </conditionalFormatting>
  <conditionalFormatting sqref="B12:B15 B19:B31">
    <cfRule type="expression" dxfId="96" priority="112" stopIfTrue="1">
      <formula>AND(NOT(ISBLANK(C12)),ISBLANK(B12))</formula>
    </cfRule>
  </conditionalFormatting>
  <conditionalFormatting sqref="A20:A31 A12:A15">
    <cfRule type="expression" dxfId="95" priority="113" stopIfTrue="1">
      <formula>AND(NOT(ISBLANK(C12)),ISBLANK(A12))</formula>
    </cfRule>
  </conditionalFormatting>
  <conditionalFormatting sqref="E12:E15 E19:E31">
    <cfRule type="expression" dxfId="94" priority="114" stopIfTrue="1">
      <formula>AND(NOT(ISBLANK(C12)),ISBLANK(E12),B12="S")</formula>
    </cfRule>
  </conditionalFormatting>
  <conditionalFormatting sqref="J18">
    <cfRule type="expression" priority="104" stopIfTrue="1">
      <formula>AND(SUM($P18:$T18)&gt;0,NOT(ISBLANK(J18)))</formula>
    </cfRule>
    <cfRule type="expression" dxfId="93" priority="105" stopIfTrue="1">
      <formula>SUM($P18:$T18)&gt;0</formula>
    </cfRule>
  </conditionalFormatting>
  <conditionalFormatting sqref="C18">
    <cfRule type="expression" dxfId="92" priority="106" stopIfTrue="1">
      <formula>ISBLANK(C18)</formula>
    </cfRule>
  </conditionalFormatting>
  <conditionalFormatting sqref="B18">
    <cfRule type="expression" dxfId="91" priority="107" stopIfTrue="1">
      <formula>AND(NOT(ISBLANK(C18)),ISBLANK(B18))</formula>
    </cfRule>
  </conditionalFormatting>
  <conditionalFormatting sqref="J17">
    <cfRule type="expression" priority="98" stopIfTrue="1">
      <formula>AND(SUM($P17:$T17)&gt;0,NOT(ISBLANK(J17)))</formula>
    </cfRule>
    <cfRule type="expression" dxfId="90" priority="99" stopIfTrue="1">
      <formula>SUM($P17:$T17)&gt;0</formula>
    </cfRule>
  </conditionalFormatting>
  <conditionalFormatting sqref="C16:C17">
    <cfRule type="expression" dxfId="89" priority="100" stopIfTrue="1">
      <formula>ISBLANK(C16)</formula>
    </cfRule>
  </conditionalFormatting>
  <conditionalFormatting sqref="B16:B17">
    <cfRule type="expression" dxfId="88" priority="101" stopIfTrue="1">
      <formula>AND(NOT(ISBLANK(C16)),ISBLANK(B16))</formula>
    </cfRule>
  </conditionalFormatting>
  <conditionalFormatting sqref="A16:A17">
    <cfRule type="expression" dxfId="87" priority="102" stopIfTrue="1">
      <formula>AND(NOT(ISBLANK(C16)),ISBLANK(A16))</formula>
    </cfRule>
  </conditionalFormatting>
  <conditionalFormatting sqref="E17">
    <cfRule type="expression" dxfId="86" priority="103" stopIfTrue="1">
      <formula>AND(NOT(ISBLANK(C17)),ISBLANK(E17),B17="S")</formula>
    </cfRule>
  </conditionalFormatting>
  <conditionalFormatting sqref="K17">
    <cfRule type="expression" priority="96" stopIfTrue="1">
      <formula>AND(SUM($P17:$T17)&gt;0,NOT(ISBLANK(K17)))</formula>
    </cfRule>
    <cfRule type="expression" dxfId="85" priority="97" stopIfTrue="1">
      <formula>SUM($P17:$T17)&gt;0</formula>
    </cfRule>
  </conditionalFormatting>
  <conditionalFormatting sqref="A18">
    <cfRule type="expression" dxfId="84" priority="95" stopIfTrue="1">
      <formula>AND(NOT(ISBLANK(C18)),ISBLANK(A18))</formula>
    </cfRule>
  </conditionalFormatting>
  <conditionalFormatting sqref="N23">
    <cfRule type="expression" dxfId="83" priority="94" stopIfTrue="1">
      <formula>AND(NOT(ISBLANK($C23)),ISBLANK(N23))</formula>
    </cfRule>
  </conditionalFormatting>
  <conditionalFormatting sqref="L25">
    <cfRule type="expression" dxfId="82" priority="93" stopIfTrue="1">
      <formula>AND(NOT(ISBLANK($C25)),ISBLANK(L25))</formula>
    </cfRule>
  </conditionalFormatting>
  <conditionalFormatting sqref="N25">
    <cfRule type="expression" dxfId="81" priority="92" stopIfTrue="1">
      <formula>AND(NOT(ISBLANK($C25)),ISBLANK(N25))</formula>
    </cfRule>
  </conditionalFormatting>
  <conditionalFormatting sqref="L26">
    <cfRule type="expression" dxfId="80" priority="91" stopIfTrue="1">
      <formula>AND(NOT(ISBLANK($C26)),ISBLANK(L26))</formula>
    </cfRule>
  </conditionalFormatting>
  <conditionalFormatting sqref="N26">
    <cfRule type="expression" dxfId="79" priority="90" stopIfTrue="1">
      <formula>AND(NOT(ISBLANK($C26)),ISBLANK(N26))</formula>
    </cfRule>
  </conditionalFormatting>
  <conditionalFormatting sqref="K22">
    <cfRule type="expression" priority="88" stopIfTrue="1">
      <formula>AND(SUM($P22:$T22)&gt;0,NOT(ISBLANK(K22)))</formula>
    </cfRule>
    <cfRule type="expression" dxfId="78" priority="89" stopIfTrue="1">
      <formula>SUM($P22:$T22)&gt;0</formula>
    </cfRule>
  </conditionalFormatting>
  <conditionalFormatting sqref="L22">
    <cfRule type="expression" dxfId="77" priority="87" stopIfTrue="1">
      <formula>AND(NOT(ISBLANK($C22)),ISBLANK(L22))</formula>
    </cfRule>
  </conditionalFormatting>
  <conditionalFormatting sqref="M22">
    <cfRule type="expression" dxfId="76" priority="86" stopIfTrue="1">
      <formula>AND(NOT(ISBLANK($C22)),ISBLANK(M22))</formula>
    </cfRule>
  </conditionalFormatting>
  <conditionalFormatting sqref="N22">
    <cfRule type="expression" dxfId="75" priority="85" stopIfTrue="1">
      <formula>AND(NOT(ISBLANK($C22)),ISBLANK(N22))</formula>
    </cfRule>
  </conditionalFormatting>
  <conditionalFormatting sqref="K23">
    <cfRule type="expression" priority="83" stopIfTrue="1">
      <formula>AND(SUM($P23:$T23)&gt;0,NOT(ISBLANK(K23)))</formula>
    </cfRule>
    <cfRule type="expression" dxfId="74" priority="84" stopIfTrue="1">
      <formula>SUM($P23:$T23)&gt;0</formula>
    </cfRule>
  </conditionalFormatting>
  <conditionalFormatting sqref="M23">
    <cfRule type="expression" dxfId="73" priority="82" stopIfTrue="1">
      <formula>AND(NOT(ISBLANK($C23)),ISBLANK(M23))</formula>
    </cfRule>
  </conditionalFormatting>
  <conditionalFormatting sqref="K24">
    <cfRule type="expression" priority="80" stopIfTrue="1">
      <formula>AND(SUM($P24:$T24)&gt;0,NOT(ISBLANK(K24)))</formula>
    </cfRule>
    <cfRule type="expression" dxfId="72" priority="81" stopIfTrue="1">
      <formula>SUM($P24:$T24)&gt;0</formula>
    </cfRule>
  </conditionalFormatting>
  <conditionalFormatting sqref="L24">
    <cfRule type="expression" dxfId="71" priority="79" stopIfTrue="1">
      <formula>AND(NOT(ISBLANK($C24)),ISBLANK(L24))</formula>
    </cfRule>
  </conditionalFormatting>
  <conditionalFormatting sqref="M24">
    <cfRule type="expression" dxfId="70" priority="78" stopIfTrue="1">
      <formula>AND(NOT(ISBLANK($C24)),ISBLANK(M24))</formula>
    </cfRule>
  </conditionalFormatting>
  <conditionalFormatting sqref="N24">
    <cfRule type="expression" dxfId="69" priority="77" stopIfTrue="1">
      <formula>AND(NOT(ISBLANK($C24)),ISBLANK(N24))</formula>
    </cfRule>
  </conditionalFormatting>
  <conditionalFormatting sqref="K25">
    <cfRule type="expression" priority="75" stopIfTrue="1">
      <formula>AND(SUM($P25:$T25)&gt;0,NOT(ISBLANK(K25)))</formula>
    </cfRule>
    <cfRule type="expression" dxfId="68" priority="76" stopIfTrue="1">
      <formula>SUM($P25:$T25)&gt;0</formula>
    </cfRule>
  </conditionalFormatting>
  <conditionalFormatting sqref="M25">
    <cfRule type="expression" dxfId="67" priority="74" stopIfTrue="1">
      <formula>AND(NOT(ISBLANK($C25)),ISBLANK(M25))</formula>
    </cfRule>
  </conditionalFormatting>
  <conditionalFormatting sqref="K26">
    <cfRule type="expression" priority="72" stopIfTrue="1">
      <formula>AND(SUM($P26:$T26)&gt;0,NOT(ISBLANK(K26)))</formula>
    </cfRule>
    <cfRule type="expression" dxfId="66" priority="73" stopIfTrue="1">
      <formula>SUM($P26:$T26)&gt;0</formula>
    </cfRule>
  </conditionalFormatting>
  <conditionalFormatting sqref="K27">
    <cfRule type="expression" priority="70" stopIfTrue="1">
      <formula>AND(SUM($P27:$T27)&gt;0,NOT(ISBLANK(K27)))</formula>
    </cfRule>
    <cfRule type="expression" dxfId="65" priority="71" stopIfTrue="1">
      <formula>SUM($P27:$T27)&gt;0</formula>
    </cfRule>
  </conditionalFormatting>
  <conditionalFormatting sqref="M26">
    <cfRule type="expression" dxfId="64" priority="69" stopIfTrue="1">
      <formula>AND(NOT(ISBLANK($C26)),ISBLANK(M26))</formula>
    </cfRule>
  </conditionalFormatting>
  <conditionalFormatting sqref="M27">
    <cfRule type="expression" dxfId="63" priority="68" stopIfTrue="1">
      <formula>AND(NOT(ISBLANK($C27)),ISBLANK(M27))</formula>
    </cfRule>
  </conditionalFormatting>
  <conditionalFormatting sqref="N27">
    <cfRule type="expression" dxfId="62" priority="67" stopIfTrue="1">
      <formula>AND(NOT(ISBLANK($C27)),ISBLANK(N27))</formula>
    </cfRule>
  </conditionalFormatting>
  <conditionalFormatting sqref="K28">
    <cfRule type="expression" priority="65" stopIfTrue="1">
      <formula>AND(SUM($P28:$T28)&gt;0,NOT(ISBLANK(K28)))</formula>
    </cfRule>
    <cfRule type="expression" dxfId="61" priority="66" stopIfTrue="1">
      <formula>SUM($P28:$T28)&gt;0</formula>
    </cfRule>
  </conditionalFormatting>
  <conditionalFormatting sqref="L28">
    <cfRule type="expression" dxfId="60" priority="64" stopIfTrue="1">
      <formula>AND(NOT(ISBLANK($C28)),ISBLANK(L28))</formula>
    </cfRule>
  </conditionalFormatting>
  <conditionalFormatting sqref="M28">
    <cfRule type="expression" dxfId="59" priority="63" stopIfTrue="1">
      <formula>AND(NOT(ISBLANK($C28)),ISBLANK(M28))</formula>
    </cfRule>
  </conditionalFormatting>
  <conditionalFormatting sqref="N28">
    <cfRule type="expression" dxfId="58" priority="62" stopIfTrue="1">
      <formula>AND(NOT(ISBLANK($C28)),ISBLANK(N28))</formula>
    </cfRule>
  </conditionalFormatting>
  <conditionalFormatting sqref="K29">
    <cfRule type="expression" priority="60" stopIfTrue="1">
      <formula>AND(SUM($P29:$T29)&gt;0,NOT(ISBLANK(K29)))</formula>
    </cfRule>
    <cfRule type="expression" dxfId="57" priority="61" stopIfTrue="1">
      <formula>SUM($P29:$T29)&gt;0</formula>
    </cfRule>
  </conditionalFormatting>
  <conditionalFormatting sqref="L29">
    <cfRule type="expression" dxfId="56" priority="59" stopIfTrue="1">
      <formula>AND(NOT(ISBLANK($C29)),ISBLANK(L29))</formula>
    </cfRule>
  </conditionalFormatting>
  <conditionalFormatting sqref="M29">
    <cfRule type="expression" dxfId="55" priority="58" stopIfTrue="1">
      <formula>AND(NOT(ISBLANK($C29)),ISBLANK(M29))</formula>
    </cfRule>
  </conditionalFormatting>
  <conditionalFormatting sqref="N29">
    <cfRule type="expression" dxfId="54" priority="57" stopIfTrue="1">
      <formula>AND(NOT(ISBLANK($C29)),ISBLANK(N29))</formula>
    </cfRule>
  </conditionalFormatting>
  <conditionalFormatting sqref="K30">
    <cfRule type="expression" priority="55" stopIfTrue="1">
      <formula>AND(SUM($P30:$T30)&gt;0,NOT(ISBLANK(K30)))</formula>
    </cfRule>
    <cfRule type="expression" dxfId="53" priority="56" stopIfTrue="1">
      <formula>SUM($P30:$T30)&gt;0</formula>
    </cfRule>
  </conditionalFormatting>
  <conditionalFormatting sqref="L30">
    <cfRule type="expression" dxfId="52" priority="54" stopIfTrue="1">
      <formula>AND(NOT(ISBLANK($C30)),ISBLANK(L30))</formula>
    </cfRule>
  </conditionalFormatting>
  <conditionalFormatting sqref="M30">
    <cfRule type="expression" dxfId="51" priority="53" stopIfTrue="1">
      <formula>AND(NOT(ISBLANK($C30)),ISBLANK(M30))</formula>
    </cfRule>
  </conditionalFormatting>
  <conditionalFormatting sqref="N30">
    <cfRule type="expression" dxfId="50" priority="52" stopIfTrue="1">
      <formula>AND(NOT(ISBLANK($C30)),ISBLANK(N30))</formula>
    </cfRule>
  </conditionalFormatting>
  <conditionalFormatting sqref="D13:D15 D19:D31">
    <cfRule type="expression" dxfId="49" priority="51" stopIfTrue="1">
      <formula>AND(NOT(ISBLANK(B13)),ISBLANK(D13),A13="S")</formula>
    </cfRule>
  </conditionalFormatting>
  <conditionalFormatting sqref="D18">
    <cfRule type="expression" dxfId="48" priority="50" stopIfTrue="1">
      <formula>AND(NOT(ISBLANK(B18)),ISBLANK(D18),A18="S")</formula>
    </cfRule>
  </conditionalFormatting>
  <conditionalFormatting sqref="D16:D17">
    <cfRule type="expression" dxfId="47" priority="49" stopIfTrue="1">
      <formula>AND(NOT(ISBLANK(B16)),ISBLANK(D16),A16="S")</formula>
    </cfRule>
  </conditionalFormatting>
  <conditionalFormatting sqref="K31">
    <cfRule type="expression" priority="47" stopIfTrue="1">
      <formula>AND(SUM($P31:$T31)&gt;0,NOT(ISBLANK(K31)))</formula>
    </cfRule>
    <cfRule type="expression" dxfId="46" priority="48" stopIfTrue="1">
      <formula>SUM($P31:$T31)&gt;0</formula>
    </cfRule>
  </conditionalFormatting>
  <conditionalFormatting sqref="M31">
    <cfRule type="expression" dxfId="45" priority="46" stopIfTrue="1">
      <formula>AND(NOT(ISBLANK($C31)),ISBLANK(M31))</formula>
    </cfRule>
  </conditionalFormatting>
  <conditionalFormatting sqref="N31">
    <cfRule type="expression" dxfId="44" priority="45" stopIfTrue="1">
      <formula>AND(NOT(ISBLANK($C31)),ISBLANK(N31))</formula>
    </cfRule>
  </conditionalFormatting>
  <conditionalFormatting sqref="E16">
    <cfRule type="expression" dxfId="43" priority="44" stopIfTrue="1">
      <formula>AND(NOT(ISBLANK(C16)),ISBLANK(E16),B16="S")</formula>
    </cfRule>
  </conditionalFormatting>
  <conditionalFormatting sqref="A19">
    <cfRule type="expression" dxfId="42" priority="43" stopIfTrue="1">
      <formula>AND(NOT(ISBLANK(C19)),ISBLANK(A19))</formula>
    </cfRule>
  </conditionalFormatting>
  <conditionalFormatting sqref="M19">
    <cfRule type="expression" dxfId="41" priority="42" stopIfTrue="1">
      <formula>AND(NOT(ISBLANK($C19)),ISBLANK(M19))</formula>
    </cfRule>
  </conditionalFormatting>
  <conditionalFormatting sqref="E18">
    <cfRule type="expression" dxfId="40" priority="41" stopIfTrue="1">
      <formula>AND(NOT(ISBLANK(C18)),ISBLANK(E18),B18="S")</formula>
    </cfRule>
  </conditionalFormatting>
  <conditionalFormatting sqref="K20">
    <cfRule type="expression" priority="39" stopIfTrue="1">
      <formula>AND(SUM($P20:$T20)&gt;0,NOT(ISBLANK(K20)))</formula>
    </cfRule>
    <cfRule type="expression" dxfId="39" priority="40" stopIfTrue="1">
      <formula>SUM($P20:$T20)&gt;0</formula>
    </cfRule>
  </conditionalFormatting>
  <conditionalFormatting sqref="L20">
    <cfRule type="expression" dxfId="38" priority="38" stopIfTrue="1">
      <formula>AND(NOT(ISBLANK($C20)),ISBLANK(L20))</formula>
    </cfRule>
  </conditionalFormatting>
  <conditionalFormatting sqref="M20">
    <cfRule type="expression" dxfId="37" priority="37" stopIfTrue="1">
      <formula>AND(NOT(ISBLANK($C20)),ISBLANK(M20))</formula>
    </cfRule>
  </conditionalFormatting>
  <conditionalFormatting sqref="N20">
    <cfRule type="expression" dxfId="36" priority="36" stopIfTrue="1">
      <formula>AND(NOT(ISBLANK($C20)),ISBLANK(N20))</formula>
    </cfRule>
  </conditionalFormatting>
  <conditionalFormatting sqref="K21">
    <cfRule type="expression" priority="34" stopIfTrue="1">
      <formula>AND(SUM($P21:$T21)&gt;0,NOT(ISBLANK(K21)))</formula>
    </cfRule>
    <cfRule type="expression" dxfId="35" priority="35" stopIfTrue="1">
      <formula>SUM($P21:$T21)&gt;0</formula>
    </cfRule>
  </conditionalFormatting>
  <conditionalFormatting sqref="L21">
    <cfRule type="expression" dxfId="34" priority="33" stopIfTrue="1">
      <formula>AND(NOT(ISBLANK($C21)),ISBLANK(L21))</formula>
    </cfRule>
  </conditionalFormatting>
  <conditionalFormatting sqref="M21">
    <cfRule type="expression" dxfId="33" priority="32" stopIfTrue="1">
      <formula>AND(NOT(ISBLANK($C21)),ISBLANK(M21))</formula>
    </cfRule>
  </conditionalFormatting>
  <conditionalFormatting sqref="N21">
    <cfRule type="expression" dxfId="32" priority="31" stopIfTrue="1">
      <formula>AND(NOT(ISBLANK($C21)),ISBLANK(N21))</formula>
    </cfRule>
  </conditionalFormatting>
  <conditionalFormatting sqref="L13">
    <cfRule type="expression" dxfId="31" priority="30" stopIfTrue="1">
      <formula>AND(NOT(ISBLANK($C13)),ISBLANK(L13))</formula>
    </cfRule>
  </conditionalFormatting>
  <conditionalFormatting sqref="L17">
    <cfRule type="expression" dxfId="30" priority="29" stopIfTrue="1">
      <formula>AND(NOT(ISBLANK($C17)),ISBLANK(L17))</formula>
    </cfRule>
  </conditionalFormatting>
  <conditionalFormatting sqref="N17">
    <cfRule type="expression" dxfId="29" priority="28" stopIfTrue="1">
      <formula>AND(NOT(ISBLANK($C17)),ISBLANK(N17))</formula>
    </cfRule>
  </conditionalFormatting>
  <conditionalFormatting sqref="M17">
    <cfRule type="expression" dxfId="28" priority="27" stopIfTrue="1">
      <formula>AND(NOT(ISBLANK($C17)),ISBLANK(M17))</formula>
    </cfRule>
  </conditionalFormatting>
  <conditionalFormatting sqref="K18">
    <cfRule type="expression" priority="25" stopIfTrue="1">
      <formula>AND(SUM($P18:$T18)&gt;0,NOT(ISBLANK(K18)))</formula>
    </cfRule>
    <cfRule type="expression" dxfId="27" priority="26" stopIfTrue="1">
      <formula>SUM($P18:$T18)&gt;0</formula>
    </cfRule>
  </conditionalFormatting>
  <conditionalFormatting sqref="L18">
    <cfRule type="expression" dxfId="26" priority="24" stopIfTrue="1">
      <formula>AND(NOT(ISBLANK($C18)),ISBLANK(L18))</formula>
    </cfRule>
  </conditionalFormatting>
  <conditionalFormatting sqref="M18">
    <cfRule type="expression" dxfId="25" priority="23" stopIfTrue="1">
      <formula>AND(NOT(ISBLANK($C18)),ISBLANK(M18))</formula>
    </cfRule>
  </conditionalFormatting>
  <conditionalFormatting sqref="N18">
    <cfRule type="expression" dxfId="24" priority="22" stopIfTrue="1">
      <formula>AND(NOT(ISBLANK($C18)),ISBLANK(N18))</formula>
    </cfRule>
  </conditionalFormatting>
  <conditionalFormatting sqref="K19">
    <cfRule type="expression" priority="20" stopIfTrue="1">
      <formula>AND(SUM($P19:$T19)&gt;0,NOT(ISBLANK(K19)))</formula>
    </cfRule>
    <cfRule type="expression" dxfId="23" priority="21" stopIfTrue="1">
      <formula>SUM($P19:$T19)&gt;0</formula>
    </cfRule>
  </conditionalFormatting>
  <conditionalFormatting sqref="L19">
    <cfRule type="expression" dxfId="22" priority="19" stopIfTrue="1">
      <formula>AND(NOT(ISBLANK($C19)),ISBLANK(L19))</formula>
    </cfRule>
  </conditionalFormatting>
  <conditionalFormatting sqref="N19">
    <cfRule type="expression" dxfId="21" priority="18" stopIfTrue="1">
      <formula>AND(NOT(ISBLANK($C19)),ISBLANK(N19))</formula>
    </cfRule>
  </conditionalFormatting>
  <conditionalFormatting sqref="M13">
    <cfRule type="expression" dxfId="20" priority="17" stopIfTrue="1">
      <formula>AND(NOT(ISBLANK($C13)),ISBLANK(M13))</formula>
    </cfRule>
  </conditionalFormatting>
  <conditionalFormatting sqref="N13">
    <cfRule type="expression" dxfId="19" priority="16" stopIfTrue="1">
      <formula>AND(NOT(ISBLANK($C13)),ISBLANK(N13))</formula>
    </cfRule>
  </conditionalFormatting>
  <conditionalFormatting sqref="L14">
    <cfRule type="expression" dxfId="18" priority="15" stopIfTrue="1">
      <formula>AND(NOT(ISBLANK($C14)),ISBLANK(L14))</formula>
    </cfRule>
  </conditionalFormatting>
  <conditionalFormatting sqref="M14">
    <cfRule type="expression" dxfId="17" priority="14" stopIfTrue="1">
      <formula>AND(NOT(ISBLANK($C14)),ISBLANK(M14))</formula>
    </cfRule>
  </conditionalFormatting>
  <conditionalFormatting sqref="N14">
    <cfRule type="expression" dxfId="16" priority="13" stopIfTrue="1">
      <formula>AND(NOT(ISBLANK($C14)),ISBLANK(N14))</formula>
    </cfRule>
  </conditionalFormatting>
  <conditionalFormatting sqref="K15">
    <cfRule type="expression" priority="11" stopIfTrue="1">
      <formula>AND(SUM($P15:$T15)&gt;0,NOT(ISBLANK(K15)))</formula>
    </cfRule>
    <cfRule type="expression" dxfId="15" priority="12" stopIfTrue="1">
      <formula>SUM($P15:$T15)&gt;0</formula>
    </cfRule>
  </conditionalFormatting>
  <conditionalFormatting sqref="M15">
    <cfRule type="expression" dxfId="14" priority="10" stopIfTrue="1">
      <formula>AND(NOT(ISBLANK($C15)),ISBLANK(M15))</formula>
    </cfRule>
  </conditionalFormatting>
  <conditionalFormatting sqref="L15">
    <cfRule type="expression" dxfId="13" priority="9" stopIfTrue="1">
      <formula>AND(NOT(ISBLANK($C15)),ISBLANK(L15))</formula>
    </cfRule>
  </conditionalFormatting>
  <conditionalFormatting sqref="K16">
    <cfRule type="expression" priority="7" stopIfTrue="1">
      <formula>AND(SUM($P16:$T16)&gt;0,NOT(ISBLANK(K16)))</formula>
    </cfRule>
    <cfRule type="expression" dxfId="12" priority="8" stopIfTrue="1">
      <formula>SUM($P16:$T16)&gt;0</formula>
    </cfRule>
  </conditionalFormatting>
  <conditionalFormatting sqref="L16">
    <cfRule type="expression" dxfId="11" priority="6" stopIfTrue="1">
      <formula>AND(NOT(ISBLANK($C16)),ISBLANK(L16))</formula>
    </cfRule>
  </conditionalFormatting>
  <conditionalFormatting sqref="M16">
    <cfRule type="expression" dxfId="10" priority="5" stopIfTrue="1">
      <formula>AND(NOT(ISBLANK($C16)),ISBLANK(M16))</formula>
    </cfRule>
  </conditionalFormatting>
  <conditionalFormatting sqref="N15">
    <cfRule type="expression" dxfId="9" priority="4" stopIfTrue="1">
      <formula>AND(NOT(ISBLANK($C15)),ISBLANK(N15))</formula>
    </cfRule>
  </conditionalFormatting>
  <conditionalFormatting sqref="N16">
    <cfRule type="expression" dxfId="8" priority="3" stopIfTrue="1">
      <formula>AND(NOT(ISBLANK($C16)),ISBLANK(N16))</formula>
    </cfRule>
  </conditionalFormatting>
  <conditionalFormatting sqref="J12:J16">
    <cfRule type="expression" priority="1" stopIfTrue="1">
      <formula>AND(SUM($P12:$T12)&gt;0,NOT(ISBLANK(J12)))</formula>
    </cfRule>
    <cfRule type="expression" dxfId="7" priority="2" stopIfTrue="1">
      <formula>SUM($P12:$T12)&gt;0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28"/>
  <sheetViews>
    <sheetView workbookViewId="0">
      <selection activeCell="J13" sqref="J13:J2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9.140625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3" t="s">
        <v>94</v>
      </c>
      <c r="C1" s="174"/>
      <c r="D1" s="174"/>
      <c r="E1" s="175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3" t="s">
        <v>118</v>
      </c>
      <c r="C3" s="174"/>
      <c r="D3" s="174"/>
      <c r="E3" s="175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43231</v>
      </c>
      <c r="D5" s="12" t="s">
        <v>33</v>
      </c>
      <c r="E5" s="68">
        <v>43261</v>
      </c>
      <c r="F5" s="69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7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6" t="s">
        <v>21</v>
      </c>
      <c r="H8" s="180"/>
      <c r="I8" s="180"/>
      <c r="J8" s="177"/>
      <c r="K8" s="67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1"/>
      <c r="H9" s="182"/>
      <c r="I9" s="182"/>
      <c r="J9" s="183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74">
        <v>43259</v>
      </c>
      <c r="B12" s="30" t="s">
        <v>15</v>
      </c>
      <c r="C12" s="75">
        <v>11.48</v>
      </c>
      <c r="D12" s="32">
        <f>IF(B12="S",IF(ISBLANK(E12),ROUND(C12*0.2/1.2,2),E12),"")</f>
        <v>1.91</v>
      </c>
      <c r="E12" s="31"/>
      <c r="F12" s="56">
        <f>C12-D12</f>
        <v>9.57</v>
      </c>
      <c r="G12" s="60">
        <v>510</v>
      </c>
      <c r="H12" s="60">
        <v>2204</v>
      </c>
      <c r="I12" s="60" t="s">
        <v>113</v>
      </c>
      <c r="J12" s="37" t="s">
        <v>15</v>
      </c>
      <c r="K12" s="37" t="s">
        <v>114</v>
      </c>
      <c r="L12" s="45" t="s">
        <v>115</v>
      </c>
      <c r="M12" s="45" t="s">
        <v>116</v>
      </c>
      <c r="N12" s="45" t="s">
        <v>117</v>
      </c>
      <c r="P12" s="5" t="b">
        <f t="shared" ref="P12:P21" si="0">OR(G12&lt;100,LEN(G12)=2)</f>
        <v>0</v>
      </c>
      <c r="Q12" s="5" t="b">
        <f t="shared" ref="Q12:Q21" si="1">OR(H12&lt;1000,LEN(H12)=3)</f>
        <v>0</v>
      </c>
      <c r="R12" s="5" t="b">
        <f t="shared" ref="R12:R21" si="2">IF(I12&lt;1000,TRUE)</f>
        <v>0</v>
      </c>
      <c r="S12" s="5" t="e">
        <f>OR(#REF!&lt;100000,LEN(#REF!)=5)</f>
        <v>#REF!</v>
      </c>
    </row>
    <row r="13" spans="1:26" ht="15.75" x14ac:dyDescent="0.25">
      <c r="A13" s="59"/>
      <c r="B13" s="30"/>
      <c r="C13" s="31"/>
      <c r="D13" s="32"/>
      <c r="E13" s="31"/>
      <c r="F13" s="56"/>
      <c r="G13" s="57"/>
      <c r="H13" s="57"/>
      <c r="I13" s="60"/>
      <c r="J13" s="37"/>
      <c r="K13" s="37"/>
      <c r="L13" s="76"/>
      <c r="M13" s="45"/>
      <c r="N13" s="45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/>
      <c r="B14" s="30"/>
      <c r="C14" s="31"/>
      <c r="D14" s="32"/>
      <c r="E14" s="31"/>
      <c r="F14" s="56"/>
      <c r="G14" s="57"/>
      <c r="H14" s="57"/>
      <c r="I14" s="60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/>
      <c r="B15" s="30"/>
      <c r="C15" s="31"/>
      <c r="D15" s="32"/>
      <c r="E15" s="31"/>
      <c r="F15" s="56"/>
      <c r="G15" s="57"/>
      <c r="H15" s="57"/>
      <c r="I15" s="60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ref="D16:D21" si="3">IF(B16="S",IF(ISBLANK(E16),ROUND(C16*0.2/1.2,2),E16),"")</f>
        <v/>
      </c>
      <c r="E16" s="31"/>
      <c r="F16" s="56"/>
      <c r="G16" s="57" t="s">
        <v>63</v>
      </c>
      <c r="H16" s="57" t="s">
        <v>63</v>
      </c>
      <c r="I16" s="57" t="s">
        <v>63</v>
      </c>
      <c r="J16" s="37"/>
      <c r="K16" s="37"/>
      <c r="L16" s="45"/>
      <c r="M16" s="45"/>
      <c r="N16" s="45"/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6"/>
      <c r="G17" s="57" t="s">
        <v>63</v>
      </c>
      <c r="H17" s="57" t="s">
        <v>63</v>
      </c>
      <c r="I17" s="57" t="s">
        <v>63</v>
      </c>
      <c r="J17" s="37"/>
      <c r="K17" s="37"/>
      <c r="L17" s="45"/>
      <c r="M17" s="45"/>
      <c r="N17" s="45"/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6"/>
      <c r="G18" s="57" t="s">
        <v>63</v>
      </c>
      <c r="H18" s="57" t="s">
        <v>63</v>
      </c>
      <c r="I18" s="57" t="s">
        <v>63</v>
      </c>
      <c r="J18" s="37"/>
      <c r="K18" s="37"/>
      <c r="L18" s="45"/>
      <c r="M18" s="45"/>
      <c r="N18" s="45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6"/>
      <c r="G19" s="57" t="s">
        <v>63</v>
      </c>
      <c r="H19" s="57" t="s">
        <v>63</v>
      </c>
      <c r="I19" s="57" t="s">
        <v>63</v>
      </c>
      <c r="J19" s="37"/>
      <c r="K19" s="37"/>
      <c r="L19" s="45"/>
      <c r="M19" s="45"/>
      <c r="N19" s="45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6"/>
      <c r="G20" s="57" t="s">
        <v>63</v>
      </c>
      <c r="H20" s="57" t="s">
        <v>63</v>
      </c>
      <c r="I20" s="57" t="s">
        <v>63</v>
      </c>
      <c r="J20" s="37"/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6.5" thickBot="1" x14ac:dyDescent="0.3">
      <c r="A21" s="29"/>
      <c r="B21" s="30"/>
      <c r="C21" s="31"/>
      <c r="D21" s="38" t="str">
        <f t="shared" si="3"/>
        <v/>
      </c>
      <c r="E21" s="31"/>
      <c r="F21" s="56"/>
      <c r="G21" s="57" t="s">
        <v>63</v>
      </c>
      <c r="H21" s="57" t="s">
        <v>63</v>
      </c>
      <c r="I21" s="57" t="s">
        <v>63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3.5" thickBot="1" x14ac:dyDescent="0.25">
      <c r="A22" s="178" t="s">
        <v>11</v>
      </c>
      <c r="B22" s="179"/>
      <c r="C22" s="39">
        <f>SUM(C12:C21)</f>
        <v>11.48</v>
      </c>
      <c r="D22" s="39">
        <f>SUM(D12:D21)</f>
        <v>1.91</v>
      </c>
      <c r="E22" s="39"/>
      <c r="F22" s="39">
        <f>SUM(F12:F21)</f>
        <v>9.57</v>
      </c>
      <c r="G22" s="58"/>
      <c r="H22" s="58"/>
      <c r="I22" s="58"/>
      <c r="J22" s="40"/>
      <c r="K22" s="40"/>
      <c r="L22" s="46"/>
      <c r="M22" s="54"/>
      <c r="N22" s="47"/>
    </row>
    <row r="24" spans="1:19" x14ac:dyDescent="0.2">
      <c r="B24" s="176" t="s">
        <v>27</v>
      </c>
      <c r="C24" s="177"/>
    </row>
    <row r="25" spans="1:19" x14ac:dyDescent="0.2">
      <c r="B25" s="41" t="s">
        <v>16</v>
      </c>
      <c r="C25" s="42" t="s">
        <v>26</v>
      </c>
    </row>
    <row r="26" spans="1:19" x14ac:dyDescent="0.2">
      <c r="B26" s="41" t="s">
        <v>13</v>
      </c>
      <c r="C26" s="42" t="s">
        <v>25</v>
      </c>
    </row>
    <row r="27" spans="1:19" x14ac:dyDescent="0.2">
      <c r="B27" s="41" t="s">
        <v>15</v>
      </c>
      <c r="C27" s="42" t="s">
        <v>24</v>
      </c>
    </row>
    <row r="28" spans="1:19" x14ac:dyDescent="0.2">
      <c r="B28" s="43" t="s">
        <v>14</v>
      </c>
      <c r="C28" s="44" t="s">
        <v>23</v>
      </c>
    </row>
  </sheetData>
  <mergeCells count="6">
    <mergeCell ref="B24:C24"/>
    <mergeCell ref="B1:E1"/>
    <mergeCell ref="B3:E3"/>
    <mergeCell ref="G8:J8"/>
    <mergeCell ref="G9:J9"/>
    <mergeCell ref="A22:B22"/>
  </mergeCells>
  <conditionalFormatting sqref="J16:K21 J12:J15">
    <cfRule type="expression" priority="3" stopIfTrue="1">
      <formula>AND(SUM($P12:$T12)&gt;0,NOT(ISBLANK(J12)))</formula>
    </cfRule>
    <cfRule type="expression" dxfId="6" priority="4" stopIfTrue="1">
      <formula>SUM($P12:$T12)&gt;0</formula>
    </cfRule>
  </conditionalFormatting>
  <conditionalFormatting sqref="C5 B1:E1 B3:E3 C12:C21">
    <cfRule type="expression" dxfId="5" priority="5" stopIfTrue="1">
      <formula>ISBLANK(B1)</formula>
    </cfRule>
  </conditionalFormatting>
  <conditionalFormatting sqref="L12:N21">
    <cfRule type="expression" dxfId="4" priority="6" stopIfTrue="1">
      <formula>AND(NOT(ISBLANK($C12)),ISBLANK(L12))</formula>
    </cfRule>
  </conditionalFormatting>
  <conditionalFormatting sqref="B12:B21">
    <cfRule type="expression" dxfId="3" priority="7" stopIfTrue="1">
      <formula>AND(NOT(ISBLANK(C12)),ISBLANK(B12))</formula>
    </cfRule>
  </conditionalFormatting>
  <conditionalFormatting sqref="A12:A21">
    <cfRule type="expression" dxfId="2" priority="8" stopIfTrue="1">
      <formula>AND(NOT(ISBLANK(C12)),ISBLANK(A12))</formula>
    </cfRule>
  </conditionalFormatting>
  <conditionalFormatting sqref="E12:E21">
    <cfRule type="expression" dxfId="1" priority="9" stopIfTrue="1">
      <formula>AND(NOT(ISBLANK(C12)),ISBLANK(E12),B12="S")</formula>
    </cfRule>
  </conditionalFormatting>
  <conditionalFormatting sqref="K12:K15">
    <cfRule type="expression" priority="1" stopIfTrue="1">
      <formula>AND(SUM($P12:$T12)&gt;0,NOT(ISBLANK(K12)))</formula>
    </cfRule>
    <cfRule type="expression" dxfId="0" priority="2" stopIfTrue="1">
      <formula>SUM($P12:$T12)&gt;0</formula>
    </cfRule>
  </conditionalFormatting>
  <dataValidations count="3">
    <dataValidation type="list" allowBlank="1" showInputMessage="1" showErrorMessage="1" sqref="B12:B21">
      <formula1>$B$25:$B$28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  <pageSetUpPr fitToPage="1"/>
  </sheetPr>
  <dimension ref="A1:Z38"/>
  <sheetViews>
    <sheetView workbookViewId="0">
      <selection activeCell="F36" sqref="F36"/>
    </sheetView>
  </sheetViews>
  <sheetFormatPr defaultRowHeight="12.75" outlineLevelCol="1" x14ac:dyDescent="0.2"/>
  <cols>
    <col min="1" max="1" width="11.85546875" style="106" bestFit="1" customWidth="1"/>
    <col min="2" max="2" width="10.42578125" style="106" customWidth="1"/>
    <col min="3" max="6" width="15.7109375" style="106" customWidth="1"/>
    <col min="7" max="7" width="8.42578125" style="106" customWidth="1"/>
    <col min="8" max="8" width="9" style="106" customWidth="1"/>
    <col min="9" max="9" width="11.7109375" style="106" bestFit="1" customWidth="1"/>
    <col min="10" max="10" width="3" style="106" customWidth="1"/>
    <col min="11" max="11" width="29.7109375" style="106" customWidth="1"/>
    <col min="12" max="12" width="50.7109375" style="106" customWidth="1"/>
    <col min="13" max="14" width="27.42578125" style="106" customWidth="1"/>
    <col min="15" max="15" width="9.140625" style="106"/>
    <col min="16" max="19" width="0" style="106" hidden="1" customWidth="1" outlineLevel="1"/>
    <col min="20" max="20" width="9.140625" style="106" collapsed="1"/>
    <col min="21" max="16384" width="9.140625" style="106"/>
  </cols>
  <sheetData>
    <row r="1" spans="1:26" ht="14.25" x14ac:dyDescent="0.2">
      <c r="A1" s="103" t="s">
        <v>30</v>
      </c>
      <c r="B1" s="173" t="s">
        <v>94</v>
      </c>
      <c r="C1" s="174"/>
      <c r="D1" s="174"/>
      <c r="E1" s="175"/>
      <c r="F1" s="102"/>
      <c r="G1" s="102"/>
      <c r="H1" s="102"/>
      <c r="I1" s="102"/>
      <c r="J1" s="102"/>
      <c r="K1" s="102"/>
      <c r="L1" s="104"/>
      <c r="M1" s="104"/>
      <c r="N1" s="105"/>
    </row>
    <row r="2" spans="1:26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26" ht="14.25" x14ac:dyDescent="0.2">
      <c r="A3" s="110" t="s">
        <v>3</v>
      </c>
      <c r="B3" s="173" t="s">
        <v>180</v>
      </c>
      <c r="C3" s="174"/>
      <c r="D3" s="174"/>
      <c r="E3" s="175"/>
      <c r="F3" s="111"/>
      <c r="G3" s="111"/>
      <c r="H3" s="111"/>
      <c r="I3" s="111"/>
      <c r="J3" s="111"/>
      <c r="K3" s="111"/>
      <c r="L3" s="108"/>
      <c r="M3" s="108"/>
      <c r="N3" s="109"/>
    </row>
    <row r="4" spans="1:26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26" ht="25.5" x14ac:dyDescent="0.2">
      <c r="A5" s="112" t="s">
        <v>12</v>
      </c>
      <c r="B5" s="113" t="s">
        <v>32</v>
      </c>
      <c r="C5" s="141">
        <v>43231</v>
      </c>
      <c r="D5" s="113" t="s">
        <v>33</v>
      </c>
      <c r="E5" s="141">
        <v>43261</v>
      </c>
      <c r="F5" s="114"/>
      <c r="G5" s="115"/>
      <c r="H5" s="116"/>
      <c r="I5" s="116"/>
      <c r="J5" s="116"/>
      <c r="K5" s="116"/>
      <c r="L5" s="108"/>
      <c r="M5" s="108"/>
      <c r="N5" s="109"/>
    </row>
    <row r="6" spans="1:26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26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26" x14ac:dyDescent="0.2">
      <c r="A8" s="143" t="s">
        <v>67</v>
      </c>
      <c r="B8" s="117" t="s">
        <v>6</v>
      </c>
      <c r="C8" s="117" t="s">
        <v>7</v>
      </c>
      <c r="D8" s="117" t="s">
        <v>6</v>
      </c>
      <c r="E8" s="117" t="s">
        <v>28</v>
      </c>
      <c r="F8" s="117" t="s">
        <v>5</v>
      </c>
      <c r="G8" s="176" t="s">
        <v>21</v>
      </c>
      <c r="H8" s="180"/>
      <c r="I8" s="180"/>
      <c r="J8" s="177"/>
      <c r="K8" s="143" t="s">
        <v>70</v>
      </c>
      <c r="L8" s="117" t="s">
        <v>8</v>
      </c>
      <c r="M8" s="118" t="s">
        <v>9</v>
      </c>
      <c r="N8" s="118" t="s">
        <v>74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x14ac:dyDescent="0.2">
      <c r="A9" s="144" t="s">
        <v>68</v>
      </c>
      <c r="B9" s="120" t="s">
        <v>2</v>
      </c>
      <c r="C9" s="120" t="s">
        <v>4</v>
      </c>
      <c r="D9" s="120" t="s">
        <v>4</v>
      </c>
      <c r="E9" s="120" t="s">
        <v>29</v>
      </c>
      <c r="F9" s="120" t="s">
        <v>4</v>
      </c>
      <c r="G9" s="181"/>
      <c r="H9" s="182"/>
      <c r="I9" s="182"/>
      <c r="J9" s="183"/>
      <c r="K9" s="144" t="s">
        <v>71</v>
      </c>
      <c r="L9" s="120" t="s">
        <v>73</v>
      </c>
      <c r="M9" s="147"/>
      <c r="N9" s="149" t="s">
        <v>75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x14ac:dyDescent="0.2">
      <c r="A10" s="145" t="s">
        <v>69</v>
      </c>
      <c r="B10" s="122" t="s">
        <v>10</v>
      </c>
      <c r="C10" s="122" t="s">
        <v>22</v>
      </c>
      <c r="D10" s="122" t="s">
        <v>22</v>
      </c>
      <c r="E10" s="122" t="s">
        <v>22</v>
      </c>
      <c r="F10" s="122" t="s">
        <v>22</v>
      </c>
      <c r="G10" s="123" t="s">
        <v>65</v>
      </c>
      <c r="H10" s="123" t="s">
        <v>66</v>
      </c>
      <c r="I10" s="123" t="s">
        <v>64</v>
      </c>
      <c r="J10" s="123"/>
      <c r="K10" s="146" t="s">
        <v>72</v>
      </c>
      <c r="L10" s="124"/>
      <c r="M10" s="136"/>
      <c r="N10" s="125"/>
    </row>
    <row r="11" spans="1:26" x14ac:dyDescent="0.2">
      <c r="A11" s="121"/>
      <c r="B11" s="122"/>
      <c r="C11" s="122"/>
      <c r="D11" s="122"/>
      <c r="E11" s="122"/>
      <c r="F11" s="122"/>
      <c r="G11" s="123"/>
      <c r="H11" s="123"/>
      <c r="I11" s="123"/>
      <c r="J11" s="123"/>
      <c r="K11" s="123"/>
      <c r="L11" s="124"/>
      <c r="M11" s="136"/>
      <c r="N11" s="136"/>
    </row>
    <row r="12" spans="1:26" ht="15.75" x14ac:dyDescent="0.25">
      <c r="A12" s="153">
        <v>43238</v>
      </c>
      <c r="B12" s="127" t="s">
        <v>15</v>
      </c>
      <c r="C12" s="128">
        <v>41.95</v>
      </c>
      <c r="D12" s="128">
        <v>7</v>
      </c>
      <c r="E12" s="128"/>
      <c r="F12" s="150">
        <f>C12-D12</f>
        <v>34.950000000000003</v>
      </c>
      <c r="G12" s="151">
        <v>690</v>
      </c>
      <c r="H12" s="151">
        <v>4001</v>
      </c>
      <c r="I12" s="151"/>
      <c r="J12" s="130" t="s">
        <v>15</v>
      </c>
      <c r="K12" s="130" t="s">
        <v>170</v>
      </c>
      <c r="L12" s="138" t="s">
        <v>176</v>
      </c>
      <c r="M12" s="138" t="s">
        <v>39</v>
      </c>
      <c r="N12" s="138" t="s">
        <v>174</v>
      </c>
      <c r="P12" s="106" t="b">
        <f t="shared" ref="P12:P31" si="0">OR(G12&lt;100,LEN(G12)=2)</f>
        <v>0</v>
      </c>
      <c r="Q12" s="106" t="b">
        <f t="shared" ref="Q12:Q31" si="1">OR(H12&lt;1000,LEN(H12)=3)</f>
        <v>0</v>
      </c>
      <c r="R12" s="106" t="b">
        <f t="shared" ref="R12:R31" si="2">IF(I12&lt;1000,TRUE)</f>
        <v>1</v>
      </c>
      <c r="S12" s="106" t="e">
        <f>OR(#REF!&lt;100000,LEN(#REF!)=5)</f>
        <v>#REF!</v>
      </c>
    </row>
    <row r="13" spans="1:26" ht="15.75" x14ac:dyDescent="0.25">
      <c r="A13" s="153">
        <v>43238</v>
      </c>
      <c r="B13" s="142" t="s">
        <v>14</v>
      </c>
      <c r="C13" s="128">
        <v>18.34</v>
      </c>
      <c r="D13" s="129"/>
      <c r="E13" s="128"/>
      <c r="F13" s="150">
        <f>C13</f>
        <v>18.34</v>
      </c>
      <c r="G13" s="151">
        <v>690</v>
      </c>
      <c r="H13" s="151">
        <v>4400</v>
      </c>
      <c r="I13" s="151"/>
      <c r="J13" s="130" t="s">
        <v>15</v>
      </c>
      <c r="K13" s="130" t="s">
        <v>170</v>
      </c>
      <c r="L13" s="138" t="s">
        <v>177</v>
      </c>
      <c r="M13" s="138" t="s">
        <v>178</v>
      </c>
      <c r="N13" s="138" t="s">
        <v>179</v>
      </c>
      <c r="P13" s="106" t="b">
        <f t="shared" si="0"/>
        <v>0</v>
      </c>
      <c r="Q13" s="106" t="b">
        <f t="shared" si="1"/>
        <v>0</v>
      </c>
      <c r="R13" s="106" t="b">
        <f t="shared" si="2"/>
        <v>1</v>
      </c>
      <c r="S13" s="106" t="e">
        <f>OR(#REF!&lt;100000,LEN(#REF!)=5)</f>
        <v>#REF!</v>
      </c>
    </row>
    <row r="14" spans="1:26" ht="15.75" x14ac:dyDescent="0.25">
      <c r="A14" s="153"/>
      <c r="B14" s="142"/>
      <c r="C14" s="128"/>
      <c r="D14" s="129"/>
      <c r="E14" s="128"/>
      <c r="F14" s="150"/>
      <c r="G14" s="151"/>
      <c r="H14" s="151"/>
      <c r="I14" s="151"/>
      <c r="J14" s="130"/>
      <c r="K14" s="130"/>
      <c r="L14" s="138"/>
      <c r="M14" s="138"/>
      <c r="N14" s="138"/>
      <c r="P14" s="106" t="b">
        <f t="shared" si="0"/>
        <v>1</v>
      </c>
      <c r="Q14" s="106" t="b">
        <f t="shared" si="1"/>
        <v>1</v>
      </c>
      <c r="R14" s="106" t="b">
        <f t="shared" si="2"/>
        <v>1</v>
      </c>
      <c r="S14" s="106" t="e">
        <f>OR(#REF!&lt;100000,LEN(#REF!)=5)</f>
        <v>#REF!</v>
      </c>
    </row>
    <row r="15" spans="1:26" ht="15.75" x14ac:dyDescent="0.25">
      <c r="A15" s="153"/>
      <c r="B15" s="127"/>
      <c r="C15" s="128"/>
      <c r="D15" s="129"/>
      <c r="E15" s="128"/>
      <c r="F15" s="150"/>
      <c r="G15" s="151"/>
      <c r="H15" s="151"/>
      <c r="I15" s="154"/>
      <c r="J15" s="130"/>
      <c r="K15" s="130"/>
      <c r="L15" s="138"/>
      <c r="M15" s="138"/>
      <c r="N15" s="138"/>
      <c r="P15" s="106" t="b">
        <f t="shared" si="0"/>
        <v>1</v>
      </c>
      <c r="Q15" s="106" t="b">
        <f t="shared" si="1"/>
        <v>1</v>
      </c>
      <c r="R15" s="106" t="b">
        <f t="shared" si="2"/>
        <v>1</v>
      </c>
      <c r="S15" s="106" t="e">
        <f>OR(#REF!&lt;100000,LEN(#REF!)=5)</f>
        <v>#REF!</v>
      </c>
    </row>
    <row r="16" spans="1:26" ht="15.75" x14ac:dyDescent="0.25">
      <c r="A16" s="153"/>
      <c r="B16" s="127"/>
      <c r="C16" s="128"/>
      <c r="D16" s="129"/>
      <c r="E16" s="128"/>
      <c r="F16" s="150"/>
      <c r="G16" s="151"/>
      <c r="H16" s="151"/>
      <c r="I16" s="154"/>
      <c r="J16" s="130"/>
      <c r="K16" s="130"/>
      <c r="L16" s="138"/>
      <c r="M16" s="138"/>
      <c r="N16" s="138"/>
      <c r="P16" s="106" t="b">
        <f t="shared" si="0"/>
        <v>1</v>
      </c>
      <c r="Q16" s="106" t="b">
        <f t="shared" si="1"/>
        <v>1</v>
      </c>
      <c r="R16" s="106" t="b">
        <f t="shared" si="2"/>
        <v>1</v>
      </c>
      <c r="S16" s="106" t="e">
        <f>OR(#REF!&lt;100000,LEN(#REF!)=5)</f>
        <v>#REF!</v>
      </c>
    </row>
    <row r="17" spans="1:19" ht="15.75" x14ac:dyDescent="0.25">
      <c r="A17" s="153"/>
      <c r="B17" s="127"/>
      <c r="C17" s="128"/>
      <c r="D17" s="129"/>
      <c r="E17" s="128"/>
      <c r="F17" s="150"/>
      <c r="G17" s="151"/>
      <c r="H17" s="151"/>
      <c r="I17" s="154"/>
      <c r="J17" s="130"/>
      <c r="K17" s="130"/>
      <c r="L17" s="138"/>
      <c r="M17" s="138"/>
      <c r="N17" s="138"/>
      <c r="P17" s="106" t="b">
        <f t="shared" si="0"/>
        <v>1</v>
      </c>
      <c r="Q17" s="106" t="b">
        <f t="shared" si="1"/>
        <v>1</v>
      </c>
      <c r="R17" s="106" t="b">
        <f t="shared" si="2"/>
        <v>1</v>
      </c>
      <c r="S17" s="106" t="e">
        <f>OR(#REF!&lt;100000,LEN(#REF!)=5)</f>
        <v>#REF!</v>
      </c>
    </row>
    <row r="18" spans="1:19" ht="15.75" x14ac:dyDescent="0.25">
      <c r="A18" s="153"/>
      <c r="B18" s="127"/>
      <c r="C18" s="128"/>
      <c r="D18" s="129"/>
      <c r="E18" s="128"/>
      <c r="F18" s="150"/>
      <c r="G18" s="151"/>
      <c r="H18" s="151"/>
      <c r="I18" s="151"/>
      <c r="J18" s="130"/>
      <c r="K18" s="130"/>
      <c r="L18" s="138"/>
      <c r="M18" s="138"/>
      <c r="N18" s="138"/>
      <c r="P18" s="106" t="b">
        <f t="shared" si="0"/>
        <v>1</v>
      </c>
      <c r="Q18" s="106" t="b">
        <f t="shared" si="1"/>
        <v>1</v>
      </c>
      <c r="R18" s="106" t="b">
        <f t="shared" si="2"/>
        <v>1</v>
      </c>
      <c r="S18" s="106" t="e">
        <f>OR(#REF!&lt;100000,LEN(#REF!)=5)</f>
        <v>#REF!</v>
      </c>
    </row>
    <row r="19" spans="1:19" ht="15.75" x14ac:dyDescent="0.25">
      <c r="A19" s="126"/>
      <c r="B19" s="127"/>
      <c r="C19" s="128"/>
      <c r="D19" s="129" t="str">
        <f t="shared" ref="D19:D31" si="3">IF(B19="S",IF(ISBLANK(E19),ROUND(C19*0.2/1.2,2),E19),"")</f>
        <v/>
      </c>
      <c r="E19" s="128"/>
      <c r="F19" s="150"/>
      <c r="G19" s="151"/>
      <c r="H19" s="151"/>
      <c r="I19" s="151"/>
      <c r="J19" s="130"/>
      <c r="K19" s="130"/>
      <c r="L19" s="138"/>
      <c r="M19" s="138"/>
      <c r="N19" s="138"/>
      <c r="P19" s="106" t="b">
        <f t="shared" si="0"/>
        <v>1</v>
      </c>
      <c r="Q19" s="106" t="b">
        <f t="shared" si="1"/>
        <v>1</v>
      </c>
      <c r="R19" s="106" t="b">
        <f t="shared" si="2"/>
        <v>1</v>
      </c>
      <c r="S19" s="106" t="e">
        <f>OR(#REF!&lt;100000,LEN(#REF!)=5)</f>
        <v>#REF!</v>
      </c>
    </row>
    <row r="20" spans="1:19" ht="15.75" x14ac:dyDescent="0.25">
      <c r="A20" s="126"/>
      <c r="B20" s="127"/>
      <c r="C20" s="128"/>
      <c r="D20" s="129" t="str">
        <f t="shared" si="3"/>
        <v/>
      </c>
      <c r="E20" s="128"/>
      <c r="F20" s="150" t="s">
        <v>63</v>
      </c>
      <c r="G20" s="151"/>
      <c r="H20" s="151" t="s">
        <v>63</v>
      </c>
      <c r="I20" s="151" t="s">
        <v>63</v>
      </c>
      <c r="J20" s="130"/>
      <c r="K20" s="130"/>
      <c r="L20" s="138"/>
      <c r="M20" s="138"/>
      <c r="N20" s="138"/>
      <c r="P20" s="106" t="b">
        <f t="shared" si="0"/>
        <v>1</v>
      </c>
      <c r="Q20" s="106" t="b">
        <f t="shared" si="1"/>
        <v>0</v>
      </c>
      <c r="R20" s="106" t="b">
        <f t="shared" si="2"/>
        <v>0</v>
      </c>
      <c r="S20" s="106" t="e">
        <f>OR(#REF!&lt;100000,LEN(#REF!)=5)</f>
        <v>#REF!</v>
      </c>
    </row>
    <row r="21" spans="1:19" ht="15.75" x14ac:dyDescent="0.25">
      <c r="A21" s="126"/>
      <c r="B21" s="127"/>
      <c r="C21" s="128"/>
      <c r="D21" s="129" t="str">
        <f t="shared" si="3"/>
        <v/>
      </c>
      <c r="E21" s="128"/>
      <c r="F21" s="150" t="s">
        <v>63</v>
      </c>
      <c r="G21" s="151" t="s">
        <v>63</v>
      </c>
      <c r="H21" s="151" t="s">
        <v>63</v>
      </c>
      <c r="I21" s="151" t="s">
        <v>63</v>
      </c>
      <c r="J21" s="130"/>
      <c r="K21" s="130"/>
      <c r="L21" s="138"/>
      <c r="M21" s="138"/>
      <c r="N21" s="138"/>
      <c r="P21" s="106" t="b">
        <f t="shared" si="0"/>
        <v>0</v>
      </c>
      <c r="Q21" s="106" t="b">
        <f t="shared" si="1"/>
        <v>0</v>
      </c>
      <c r="R21" s="106" t="b">
        <f t="shared" si="2"/>
        <v>0</v>
      </c>
      <c r="S21" s="106" t="e">
        <f>OR(#REF!&lt;100000,LEN(#REF!)=5)</f>
        <v>#REF!</v>
      </c>
    </row>
    <row r="22" spans="1:19" ht="15.75" x14ac:dyDescent="0.25">
      <c r="A22" s="126"/>
      <c r="B22" s="127"/>
      <c r="C22" s="128"/>
      <c r="D22" s="129" t="str">
        <f t="shared" si="3"/>
        <v/>
      </c>
      <c r="E22" s="128"/>
      <c r="F22" s="150" t="s">
        <v>63</v>
      </c>
      <c r="G22" s="151" t="s">
        <v>63</v>
      </c>
      <c r="H22" s="151" t="s">
        <v>63</v>
      </c>
      <c r="I22" s="151" t="s">
        <v>63</v>
      </c>
      <c r="J22" s="130"/>
      <c r="K22" s="130"/>
      <c r="L22" s="138"/>
      <c r="M22" s="138"/>
      <c r="N22" s="138"/>
      <c r="P22" s="106" t="b">
        <f t="shared" si="0"/>
        <v>0</v>
      </c>
      <c r="Q22" s="106" t="b">
        <f t="shared" si="1"/>
        <v>0</v>
      </c>
      <c r="R22" s="106" t="b">
        <f t="shared" si="2"/>
        <v>0</v>
      </c>
      <c r="S22" s="106" t="e">
        <f>OR(#REF!&lt;100000,LEN(#REF!)=5)</f>
        <v>#REF!</v>
      </c>
    </row>
    <row r="23" spans="1:19" ht="15.75" x14ac:dyDescent="0.25">
      <c r="A23" s="126"/>
      <c r="B23" s="127"/>
      <c r="C23" s="128"/>
      <c r="D23" s="129" t="str">
        <f t="shared" si="3"/>
        <v/>
      </c>
      <c r="E23" s="128"/>
      <c r="F23" s="150" t="s">
        <v>63</v>
      </c>
      <c r="G23" s="151" t="s">
        <v>63</v>
      </c>
      <c r="H23" s="151" t="s">
        <v>63</v>
      </c>
      <c r="I23" s="151" t="s">
        <v>63</v>
      </c>
      <c r="J23" s="130"/>
      <c r="K23" s="130"/>
      <c r="L23" s="138"/>
      <c r="M23" s="138"/>
      <c r="N23" s="138"/>
      <c r="P23" s="106" t="b">
        <f t="shared" si="0"/>
        <v>0</v>
      </c>
      <c r="Q23" s="106" t="b">
        <f t="shared" si="1"/>
        <v>0</v>
      </c>
      <c r="R23" s="106" t="b">
        <f t="shared" si="2"/>
        <v>0</v>
      </c>
      <c r="S23" s="106" t="e">
        <f>OR(#REF!&lt;100000,LEN(#REF!)=5)</f>
        <v>#REF!</v>
      </c>
    </row>
    <row r="24" spans="1:19" ht="15.75" x14ac:dyDescent="0.25">
      <c r="A24" s="126"/>
      <c r="B24" s="127"/>
      <c r="C24" s="128"/>
      <c r="D24" s="129" t="str">
        <f t="shared" si="3"/>
        <v/>
      </c>
      <c r="E24" s="128"/>
      <c r="F24" s="150" t="s">
        <v>63</v>
      </c>
      <c r="G24" s="151" t="s">
        <v>63</v>
      </c>
      <c r="H24" s="151" t="s">
        <v>63</v>
      </c>
      <c r="I24" s="151" t="s">
        <v>63</v>
      </c>
      <c r="J24" s="130"/>
      <c r="K24" s="130"/>
      <c r="L24" s="138"/>
      <c r="M24" s="138"/>
      <c r="N24" s="138"/>
      <c r="P24" s="106" t="b">
        <f t="shared" si="0"/>
        <v>0</v>
      </c>
      <c r="Q24" s="106" t="b">
        <f t="shared" si="1"/>
        <v>0</v>
      </c>
      <c r="R24" s="106" t="b">
        <f t="shared" si="2"/>
        <v>0</v>
      </c>
      <c r="S24" s="106" t="e">
        <f>OR(#REF!&lt;100000,LEN(#REF!)=5)</f>
        <v>#REF!</v>
      </c>
    </row>
    <row r="25" spans="1:19" ht="15.75" x14ac:dyDescent="0.25">
      <c r="A25" s="126"/>
      <c r="B25" s="127"/>
      <c r="C25" s="128"/>
      <c r="D25" s="129" t="str">
        <f t="shared" si="3"/>
        <v/>
      </c>
      <c r="E25" s="128"/>
      <c r="F25" s="150" t="s">
        <v>63</v>
      </c>
      <c r="G25" s="151" t="s">
        <v>63</v>
      </c>
      <c r="H25" s="151" t="s">
        <v>63</v>
      </c>
      <c r="I25" s="151" t="s">
        <v>63</v>
      </c>
      <c r="J25" s="130"/>
      <c r="K25" s="130"/>
      <c r="L25" s="138"/>
      <c r="M25" s="138"/>
      <c r="N25" s="138"/>
      <c r="P25" s="106" t="b">
        <f t="shared" si="0"/>
        <v>0</v>
      </c>
      <c r="Q25" s="106" t="b">
        <f t="shared" si="1"/>
        <v>0</v>
      </c>
      <c r="R25" s="106" t="b">
        <f t="shared" si="2"/>
        <v>0</v>
      </c>
      <c r="S25" s="106" t="e">
        <f>OR(#REF!&lt;100000,LEN(#REF!)=5)</f>
        <v>#REF!</v>
      </c>
    </row>
    <row r="26" spans="1:19" ht="15.75" x14ac:dyDescent="0.25">
      <c r="A26" s="126"/>
      <c r="B26" s="127"/>
      <c r="C26" s="128"/>
      <c r="D26" s="129" t="str">
        <f t="shared" si="3"/>
        <v/>
      </c>
      <c r="E26" s="128"/>
      <c r="F26" s="150" t="s">
        <v>63</v>
      </c>
      <c r="G26" s="151" t="s">
        <v>63</v>
      </c>
      <c r="H26" s="151" t="s">
        <v>63</v>
      </c>
      <c r="I26" s="151" t="s">
        <v>63</v>
      </c>
      <c r="J26" s="130"/>
      <c r="K26" s="130"/>
      <c r="L26" s="138"/>
      <c r="M26" s="138"/>
      <c r="N26" s="138"/>
      <c r="P26" s="106" t="b">
        <f t="shared" si="0"/>
        <v>0</v>
      </c>
      <c r="Q26" s="106" t="b">
        <f t="shared" si="1"/>
        <v>0</v>
      </c>
      <c r="R26" s="106" t="b">
        <f t="shared" si="2"/>
        <v>0</v>
      </c>
      <c r="S26" s="106" t="e">
        <f>OR(#REF!&lt;100000,LEN(#REF!)=5)</f>
        <v>#REF!</v>
      </c>
    </row>
    <row r="27" spans="1:19" ht="15.75" x14ac:dyDescent="0.25">
      <c r="A27" s="126"/>
      <c r="B27" s="127"/>
      <c r="C27" s="128"/>
      <c r="D27" s="129" t="str">
        <f t="shared" si="3"/>
        <v/>
      </c>
      <c r="E27" s="128"/>
      <c r="F27" s="150" t="s">
        <v>63</v>
      </c>
      <c r="G27" s="151" t="s">
        <v>63</v>
      </c>
      <c r="H27" s="151" t="s">
        <v>63</v>
      </c>
      <c r="I27" s="151" t="s">
        <v>63</v>
      </c>
      <c r="J27" s="130"/>
      <c r="K27" s="130"/>
      <c r="L27" s="138"/>
      <c r="M27" s="138"/>
      <c r="N27" s="138"/>
      <c r="P27" s="106" t="b">
        <f t="shared" si="0"/>
        <v>0</v>
      </c>
      <c r="Q27" s="106" t="b">
        <f t="shared" si="1"/>
        <v>0</v>
      </c>
      <c r="R27" s="106" t="b">
        <f t="shared" si="2"/>
        <v>0</v>
      </c>
      <c r="S27" s="106" t="e">
        <f>OR(#REF!&lt;100000,LEN(#REF!)=5)</f>
        <v>#REF!</v>
      </c>
    </row>
    <row r="28" spans="1:19" ht="15.75" x14ac:dyDescent="0.25">
      <c r="A28" s="126"/>
      <c r="B28" s="127"/>
      <c r="C28" s="128"/>
      <c r="D28" s="129" t="str">
        <f t="shared" si="3"/>
        <v/>
      </c>
      <c r="E28" s="128"/>
      <c r="F28" s="150" t="s">
        <v>63</v>
      </c>
      <c r="G28" s="151" t="s">
        <v>63</v>
      </c>
      <c r="H28" s="151" t="s">
        <v>63</v>
      </c>
      <c r="I28" s="151" t="s">
        <v>63</v>
      </c>
      <c r="J28" s="130"/>
      <c r="K28" s="130"/>
      <c r="L28" s="138"/>
      <c r="M28" s="138"/>
      <c r="N28" s="138"/>
      <c r="P28" s="106" t="b">
        <f t="shared" si="0"/>
        <v>0</v>
      </c>
      <c r="Q28" s="106" t="b">
        <f t="shared" si="1"/>
        <v>0</v>
      </c>
      <c r="R28" s="106" t="b">
        <f t="shared" si="2"/>
        <v>0</v>
      </c>
      <c r="S28" s="106" t="e">
        <f>OR(#REF!&lt;100000,LEN(#REF!)=5)</f>
        <v>#REF!</v>
      </c>
    </row>
    <row r="29" spans="1:19" ht="15.75" x14ac:dyDescent="0.25">
      <c r="A29" s="126"/>
      <c r="B29" s="127"/>
      <c r="C29" s="128"/>
      <c r="D29" s="129" t="str">
        <f t="shared" si="3"/>
        <v/>
      </c>
      <c r="E29" s="128"/>
      <c r="F29" s="150" t="s">
        <v>63</v>
      </c>
      <c r="G29" s="151" t="s">
        <v>63</v>
      </c>
      <c r="H29" s="151" t="s">
        <v>63</v>
      </c>
      <c r="I29" s="151" t="s">
        <v>63</v>
      </c>
      <c r="J29" s="130"/>
      <c r="K29" s="130"/>
      <c r="L29" s="138"/>
      <c r="M29" s="138"/>
      <c r="N29" s="138"/>
      <c r="P29" s="106" t="b">
        <f t="shared" si="0"/>
        <v>0</v>
      </c>
      <c r="Q29" s="106" t="b">
        <f t="shared" si="1"/>
        <v>0</v>
      </c>
      <c r="R29" s="106" t="b">
        <f t="shared" si="2"/>
        <v>0</v>
      </c>
      <c r="S29" s="106" t="e">
        <f>OR(#REF!&lt;100000,LEN(#REF!)=5)</f>
        <v>#REF!</v>
      </c>
    </row>
    <row r="30" spans="1:19" ht="15.75" x14ac:dyDescent="0.25">
      <c r="A30" s="126"/>
      <c r="B30" s="127"/>
      <c r="C30" s="128"/>
      <c r="D30" s="129" t="str">
        <f t="shared" si="3"/>
        <v/>
      </c>
      <c r="E30" s="128"/>
      <c r="F30" s="150" t="s">
        <v>63</v>
      </c>
      <c r="G30" s="151" t="s">
        <v>63</v>
      </c>
      <c r="H30" s="151" t="s">
        <v>63</v>
      </c>
      <c r="I30" s="151" t="s">
        <v>63</v>
      </c>
      <c r="J30" s="130"/>
      <c r="K30" s="130"/>
      <c r="L30" s="138"/>
      <c r="M30" s="138"/>
      <c r="N30" s="138"/>
      <c r="P30" s="106" t="b">
        <f t="shared" si="0"/>
        <v>0</v>
      </c>
      <c r="Q30" s="106" t="b">
        <f t="shared" si="1"/>
        <v>0</v>
      </c>
      <c r="R30" s="106" t="b">
        <f t="shared" si="2"/>
        <v>0</v>
      </c>
      <c r="S30" s="106" t="e">
        <f>OR(#REF!&lt;100000,LEN(#REF!)=5)</f>
        <v>#REF!</v>
      </c>
    </row>
    <row r="31" spans="1:19" ht="16.5" thickBot="1" x14ac:dyDescent="0.3">
      <c r="A31" s="126"/>
      <c r="B31" s="127"/>
      <c r="C31" s="128"/>
      <c r="D31" s="131" t="str">
        <f t="shared" si="3"/>
        <v/>
      </c>
      <c r="E31" s="128"/>
      <c r="F31" s="150" t="s">
        <v>63</v>
      </c>
      <c r="G31" s="151" t="s">
        <v>63</v>
      </c>
      <c r="H31" s="151" t="s">
        <v>63</v>
      </c>
      <c r="I31" s="151" t="s">
        <v>63</v>
      </c>
      <c r="J31" s="130"/>
      <c r="K31" s="130"/>
      <c r="L31" s="138"/>
      <c r="M31" s="138"/>
      <c r="N31" s="138"/>
      <c r="P31" s="106" t="b">
        <f t="shared" si="0"/>
        <v>0</v>
      </c>
      <c r="Q31" s="106" t="b">
        <f t="shared" si="1"/>
        <v>0</v>
      </c>
      <c r="R31" s="106" t="b">
        <f t="shared" si="2"/>
        <v>0</v>
      </c>
      <c r="S31" s="106" t="e">
        <f>OR(#REF!&lt;100000,LEN(#REF!)=5)</f>
        <v>#REF!</v>
      </c>
    </row>
    <row r="32" spans="1:19" ht="13.5" thickBot="1" x14ac:dyDescent="0.25">
      <c r="A32" s="178" t="s">
        <v>11</v>
      </c>
      <c r="B32" s="179"/>
      <c r="C32" s="132">
        <f>SUM(C12:C31)</f>
        <v>60.290000000000006</v>
      </c>
      <c r="D32" s="132">
        <f>SUM(D12:D31)</f>
        <v>7</v>
      </c>
      <c r="E32" s="132"/>
      <c r="F32" s="132">
        <f>SUM(F12:F31)</f>
        <v>53.290000000000006</v>
      </c>
      <c r="G32" s="152"/>
      <c r="H32" s="152"/>
      <c r="I32" s="152"/>
      <c r="J32" s="133"/>
      <c r="K32" s="133"/>
      <c r="L32" s="139"/>
      <c r="M32" s="148"/>
      <c r="N32" s="140"/>
    </row>
    <row r="34" spans="2:3" x14ac:dyDescent="0.2">
      <c r="B34" s="176" t="s">
        <v>27</v>
      </c>
      <c r="C34" s="177"/>
    </row>
    <row r="35" spans="2:3" x14ac:dyDescent="0.2">
      <c r="B35" s="134" t="s">
        <v>16</v>
      </c>
      <c r="C35" s="135" t="s">
        <v>26</v>
      </c>
    </row>
    <row r="36" spans="2:3" x14ac:dyDescent="0.2">
      <c r="B36" s="134" t="s">
        <v>13</v>
      </c>
      <c r="C36" s="135" t="s">
        <v>25</v>
      </c>
    </row>
    <row r="37" spans="2:3" x14ac:dyDescent="0.2">
      <c r="B37" s="134" t="s">
        <v>15</v>
      </c>
      <c r="C37" s="135" t="s">
        <v>24</v>
      </c>
    </row>
    <row r="38" spans="2:3" x14ac:dyDescent="0.2">
      <c r="B38" s="136" t="s">
        <v>14</v>
      </c>
      <c r="C38" s="137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phoneticPr fontId="5" type="noConversion"/>
  <conditionalFormatting sqref="J15 J19:K31 J12:K14">
    <cfRule type="expression" priority="34" stopIfTrue="1">
      <formula>AND(SUM($P12:$T12)&gt;0,NOT(ISBLANK(J12)))</formula>
    </cfRule>
    <cfRule type="expression" dxfId="382" priority="35" stopIfTrue="1">
      <formula>SUM($P12:$T12)&gt;0</formula>
    </cfRule>
  </conditionalFormatting>
  <conditionalFormatting sqref="E5 C12:C15 C5 B1:E1 B3:E3 C19:C31">
    <cfRule type="expression" dxfId="381" priority="36" stopIfTrue="1">
      <formula>ISBLANK(B1)</formula>
    </cfRule>
  </conditionalFormatting>
  <conditionalFormatting sqref="L12:N12 L19:N31 M15">
    <cfRule type="expression" dxfId="380" priority="37" stopIfTrue="1">
      <formula>AND(NOT(ISBLANK($C12)),ISBLANK(L12))</formula>
    </cfRule>
  </conditionalFormatting>
  <conditionalFormatting sqref="B12:B15 B19:B31">
    <cfRule type="expression" dxfId="379" priority="38" stopIfTrue="1">
      <formula>AND(NOT(ISBLANK(C12)),ISBLANK(B12))</formula>
    </cfRule>
  </conditionalFormatting>
  <conditionalFormatting sqref="A19:A31 A12:A15">
    <cfRule type="expression" dxfId="378" priority="39" stopIfTrue="1">
      <formula>AND(NOT(ISBLANK(C12)),ISBLANK(A12))</formula>
    </cfRule>
  </conditionalFormatting>
  <conditionalFormatting sqref="E12:E15 E19:E31">
    <cfRule type="expression" dxfId="377" priority="40" stopIfTrue="1">
      <formula>AND(NOT(ISBLANK(C12)),ISBLANK(E12),B12="S")</formula>
    </cfRule>
  </conditionalFormatting>
  <conditionalFormatting sqref="L15">
    <cfRule type="expression" dxfId="376" priority="33" stopIfTrue="1">
      <formula>AND(NOT(ISBLANK($C20)),ISBLANK(L15))</formula>
    </cfRule>
  </conditionalFormatting>
  <conditionalFormatting sqref="J18:K18">
    <cfRule type="expression" priority="26" stopIfTrue="1">
      <formula>AND(SUM($P18:$T18)&gt;0,NOT(ISBLANK(J18)))</formula>
    </cfRule>
    <cfRule type="expression" dxfId="375" priority="27" stopIfTrue="1">
      <formula>SUM($P18:$T18)&gt;0</formula>
    </cfRule>
  </conditionalFormatting>
  <conditionalFormatting sqref="C18">
    <cfRule type="expression" dxfId="374" priority="28" stopIfTrue="1">
      <formula>ISBLANK(C18)</formula>
    </cfRule>
  </conditionalFormatting>
  <conditionalFormatting sqref="L18:N18">
    <cfRule type="expression" dxfId="373" priority="29" stopIfTrue="1">
      <formula>AND(NOT(ISBLANK($C18)),ISBLANK(L18))</formula>
    </cfRule>
  </conditionalFormatting>
  <conditionalFormatting sqref="B18">
    <cfRule type="expression" dxfId="372" priority="30" stopIfTrue="1">
      <formula>AND(NOT(ISBLANK(C18)),ISBLANK(B18))</formula>
    </cfRule>
  </conditionalFormatting>
  <conditionalFormatting sqref="A18">
    <cfRule type="expression" dxfId="371" priority="31" stopIfTrue="1">
      <formula>AND(NOT(ISBLANK(C18)),ISBLANK(A18))</formula>
    </cfRule>
  </conditionalFormatting>
  <conditionalFormatting sqref="E18">
    <cfRule type="expression" dxfId="370" priority="32" stopIfTrue="1">
      <formula>AND(NOT(ISBLANK(C18)),ISBLANK(E18),B18="S")</formula>
    </cfRule>
  </conditionalFormatting>
  <conditionalFormatting sqref="J16:J17">
    <cfRule type="expression" priority="19" stopIfTrue="1">
      <formula>AND(SUM($P16:$T16)&gt;0,NOT(ISBLANK(J16)))</formula>
    </cfRule>
    <cfRule type="expression" dxfId="369" priority="20" stopIfTrue="1">
      <formula>SUM($P16:$T16)&gt;0</formula>
    </cfRule>
  </conditionalFormatting>
  <conditionalFormatting sqref="C16:C17">
    <cfRule type="expression" dxfId="368" priority="21" stopIfTrue="1">
      <formula>ISBLANK(C16)</formula>
    </cfRule>
  </conditionalFormatting>
  <conditionalFormatting sqref="M16">
    <cfRule type="expression" dxfId="367" priority="22" stopIfTrue="1">
      <formula>AND(NOT(ISBLANK($C16)),ISBLANK(M16))</formula>
    </cfRule>
  </conditionalFormatting>
  <conditionalFormatting sqref="B16:B17">
    <cfRule type="expression" dxfId="366" priority="23" stopIfTrue="1">
      <formula>AND(NOT(ISBLANK(C16)),ISBLANK(B16))</formula>
    </cfRule>
  </conditionalFormatting>
  <conditionalFormatting sqref="A16:A17">
    <cfRule type="expression" dxfId="365" priority="24" stopIfTrue="1">
      <formula>AND(NOT(ISBLANK(C16)),ISBLANK(A16))</formula>
    </cfRule>
  </conditionalFormatting>
  <conditionalFormatting sqref="E16:E17">
    <cfRule type="expression" dxfId="364" priority="25" stopIfTrue="1">
      <formula>AND(NOT(ISBLANK(C16)),ISBLANK(E16),B16="S")</formula>
    </cfRule>
  </conditionalFormatting>
  <conditionalFormatting sqref="L16:L17">
    <cfRule type="expression" dxfId="363" priority="18" stopIfTrue="1">
      <formula>AND(NOT(ISBLANK($C21)),ISBLANK(L16))</formula>
    </cfRule>
  </conditionalFormatting>
  <conditionalFormatting sqref="K15">
    <cfRule type="expression" priority="16" stopIfTrue="1">
      <formula>AND(SUM($P15:$T15)&gt;0,NOT(ISBLANK(K15)))</formula>
    </cfRule>
    <cfRule type="expression" dxfId="362" priority="17" stopIfTrue="1">
      <formula>SUM($P15:$T15)&gt;0</formula>
    </cfRule>
  </conditionalFormatting>
  <conditionalFormatting sqref="N15">
    <cfRule type="expression" dxfId="361" priority="15" stopIfTrue="1">
      <formula>AND(NOT(ISBLANK($C15)),ISBLANK(N15))</formula>
    </cfRule>
  </conditionalFormatting>
  <conditionalFormatting sqref="K16">
    <cfRule type="expression" priority="13" stopIfTrue="1">
      <formula>AND(SUM($P16:$T16)&gt;0,NOT(ISBLANK(K16)))</formula>
    </cfRule>
    <cfRule type="expression" dxfId="360" priority="14" stopIfTrue="1">
      <formula>SUM($P16:$T16)&gt;0</formula>
    </cfRule>
  </conditionalFormatting>
  <conditionalFormatting sqref="N16">
    <cfRule type="expression" dxfId="359" priority="12" stopIfTrue="1">
      <formula>AND(NOT(ISBLANK($C16)),ISBLANK(N16))</formula>
    </cfRule>
  </conditionalFormatting>
  <conditionalFormatting sqref="K17">
    <cfRule type="expression" priority="10" stopIfTrue="1">
      <formula>AND(SUM($P17:$T17)&gt;0,NOT(ISBLANK(K17)))</formula>
    </cfRule>
    <cfRule type="expression" dxfId="358" priority="11" stopIfTrue="1">
      <formula>SUM($P17:$T17)&gt;0</formula>
    </cfRule>
  </conditionalFormatting>
  <conditionalFormatting sqref="M17">
    <cfRule type="expression" dxfId="357" priority="9" stopIfTrue="1">
      <formula>AND(NOT(ISBLANK($C17)),ISBLANK(M17))</formula>
    </cfRule>
  </conditionalFormatting>
  <conditionalFormatting sqref="N17">
    <cfRule type="expression" dxfId="356" priority="8" stopIfTrue="1">
      <formula>AND(NOT(ISBLANK($C17)),ISBLANK(N17))</formula>
    </cfRule>
  </conditionalFormatting>
  <conditionalFormatting sqref="L13">
    <cfRule type="expression" dxfId="355" priority="7" stopIfTrue="1">
      <formula>AND(NOT(ISBLANK($C13)),ISBLANK(L13))</formula>
    </cfRule>
  </conditionalFormatting>
  <conditionalFormatting sqref="M13">
    <cfRule type="expression" dxfId="354" priority="6" stopIfTrue="1">
      <formula>AND(NOT(ISBLANK($C13)),ISBLANK(M13))</formula>
    </cfRule>
  </conditionalFormatting>
  <conditionalFormatting sqref="L14">
    <cfRule type="expression" dxfId="353" priority="5" stopIfTrue="1">
      <formula>AND(NOT(ISBLANK($C14)),ISBLANK(L14))</formula>
    </cfRule>
  </conditionalFormatting>
  <conditionalFormatting sqref="M14">
    <cfRule type="expression" dxfId="352" priority="4" stopIfTrue="1">
      <formula>AND(NOT(ISBLANK($C14)),ISBLANK(M14))</formula>
    </cfRule>
  </conditionalFormatting>
  <conditionalFormatting sqref="N14">
    <cfRule type="expression" dxfId="351" priority="3" stopIfTrue="1">
      <formula>AND(NOT(ISBLANK($C14)),ISBLANK(N14))</formula>
    </cfRule>
  </conditionalFormatting>
  <conditionalFormatting sqref="N13">
    <cfRule type="expression" dxfId="350" priority="2" stopIfTrue="1">
      <formula>AND(NOT(ISBLANK($C13)),ISBLANK(N13))</formula>
    </cfRule>
  </conditionalFormatting>
  <conditionalFormatting sqref="D12">
    <cfRule type="expression" dxfId="349" priority="1" stopIfTrue="1">
      <formula>AND(NOT(ISBLANK(B12)),ISBLANK(D12),A12="S")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pageSetup paperSize="9" scale="8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73" t="s">
        <v>34</v>
      </c>
      <c r="C1" s="174"/>
      <c r="D1" s="174"/>
      <c r="E1" s="175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73" t="s">
        <v>35</v>
      </c>
      <c r="C3" s="174"/>
      <c r="D3" s="174"/>
      <c r="E3" s="175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6" t="s">
        <v>21</v>
      </c>
      <c r="H8" s="180"/>
      <c r="I8" s="180"/>
      <c r="J8" s="180"/>
      <c r="K8" s="180"/>
      <c r="L8" s="177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1"/>
      <c r="H9" s="182"/>
      <c r="I9" s="182"/>
      <c r="J9" s="182"/>
      <c r="K9" s="182"/>
      <c r="L9" s="183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78" t="s">
        <v>11</v>
      </c>
      <c r="B32" s="179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76" t="s">
        <v>27</v>
      </c>
      <c r="C34" s="177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348" priority="2" stopIfTrue="1">
      <formula>SUM($P12:$T12)&gt;0</formula>
    </cfRule>
  </conditionalFormatting>
  <conditionalFormatting sqref="E5 C12:C31 C5 B1:E1 B3:E3">
    <cfRule type="expression" dxfId="347" priority="3" stopIfTrue="1">
      <formula>ISBLANK(B1)</formula>
    </cfRule>
  </conditionalFormatting>
  <conditionalFormatting sqref="M12:N31">
    <cfRule type="expression" dxfId="346" priority="4" stopIfTrue="1">
      <formula>AND(NOT(ISBLANK($C12)),ISBLANK(M12))</formula>
    </cfRule>
  </conditionalFormatting>
  <conditionalFormatting sqref="B12:B31">
    <cfRule type="expression" dxfId="345" priority="5" stopIfTrue="1">
      <formula>AND(NOT(ISBLANK(C12)),ISBLANK(B12))</formula>
    </cfRule>
  </conditionalFormatting>
  <conditionalFormatting sqref="A12:A31">
    <cfRule type="expression" dxfId="344" priority="6" stopIfTrue="1">
      <formula>AND(NOT(ISBLANK(C12)),ISBLANK(A12))</formula>
    </cfRule>
  </conditionalFormatting>
  <conditionalFormatting sqref="G12:G31">
    <cfRule type="expression" dxfId="343" priority="7" stopIfTrue="1">
      <formula>AND(ISBLANK(G12),NOT(ISBLANK(C12)))</formula>
    </cfRule>
  </conditionalFormatting>
  <conditionalFormatting sqref="H12:I31">
    <cfRule type="expression" dxfId="342" priority="8" stopIfTrue="1">
      <formula>AND(ISBLANK(H12),NOT(ISBLANK($C12)))</formula>
    </cfRule>
  </conditionalFormatting>
  <conditionalFormatting sqref="J12:J31">
    <cfRule type="expression" dxfId="341" priority="9" stopIfTrue="1">
      <formula>AND(ISBLANK(J12),NOT(ISBLANK(C12)))</formula>
    </cfRule>
  </conditionalFormatting>
  <conditionalFormatting sqref="E12:E31">
    <cfRule type="expression" dxfId="340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K36" sqref="K36"/>
    </sheetView>
  </sheetViews>
  <sheetFormatPr defaultRowHeight="12.75" outlineLevelCol="1" x14ac:dyDescent="0.2"/>
  <cols>
    <col min="1" max="1" width="11.85546875" style="106" bestFit="1" customWidth="1"/>
    <col min="2" max="2" width="10.42578125" style="106" customWidth="1"/>
    <col min="3" max="6" width="15.7109375" style="106" customWidth="1"/>
    <col min="7" max="7" width="8.42578125" style="106" customWidth="1"/>
    <col min="8" max="8" width="9" style="106" customWidth="1"/>
    <col min="9" max="9" width="11.7109375" style="106" bestFit="1" customWidth="1"/>
    <col min="10" max="10" width="3" style="106" customWidth="1"/>
    <col min="11" max="11" width="29.7109375" style="106" customWidth="1"/>
    <col min="12" max="12" width="50.7109375" style="106" customWidth="1"/>
    <col min="13" max="14" width="27.42578125" style="106" customWidth="1"/>
    <col min="15" max="15" width="9.140625" style="106"/>
    <col min="16" max="19" width="0" style="106" hidden="1" customWidth="1" outlineLevel="1"/>
    <col min="20" max="20" width="9.140625" style="106" collapsed="1"/>
    <col min="21" max="16384" width="9.140625" style="106"/>
  </cols>
  <sheetData>
    <row r="1" spans="1:26" ht="14.25" x14ac:dyDescent="0.2">
      <c r="A1" s="103" t="s">
        <v>30</v>
      </c>
      <c r="B1" s="173" t="s">
        <v>94</v>
      </c>
      <c r="C1" s="174"/>
      <c r="D1" s="174"/>
      <c r="E1" s="175"/>
      <c r="F1" s="102"/>
      <c r="G1" s="102"/>
      <c r="H1" s="102"/>
      <c r="I1" s="102"/>
      <c r="J1" s="102"/>
      <c r="K1" s="102"/>
      <c r="L1" s="104"/>
      <c r="M1" s="104"/>
      <c r="N1" s="105"/>
    </row>
    <row r="2" spans="1:26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26" ht="14.25" x14ac:dyDescent="0.2">
      <c r="A3" s="110" t="s">
        <v>3</v>
      </c>
      <c r="B3" s="173" t="s">
        <v>192</v>
      </c>
      <c r="C3" s="174"/>
      <c r="D3" s="174"/>
      <c r="E3" s="175"/>
      <c r="F3" s="111"/>
      <c r="G3" s="111"/>
      <c r="H3" s="111"/>
      <c r="I3" s="111"/>
      <c r="J3" s="111"/>
      <c r="K3" s="111"/>
      <c r="L3" s="108"/>
      <c r="M3" s="108"/>
      <c r="N3" s="109"/>
    </row>
    <row r="4" spans="1:26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26" ht="25.5" x14ac:dyDescent="0.2">
      <c r="A5" s="112" t="s">
        <v>12</v>
      </c>
      <c r="B5" s="113" t="s">
        <v>32</v>
      </c>
      <c r="C5" s="141">
        <v>43231</v>
      </c>
      <c r="D5" s="113" t="s">
        <v>33</v>
      </c>
      <c r="E5" s="141">
        <v>43261</v>
      </c>
      <c r="F5" s="114"/>
      <c r="G5" s="115"/>
      <c r="H5" s="116"/>
      <c r="I5" s="116"/>
      <c r="J5" s="116"/>
      <c r="K5" s="116"/>
      <c r="L5" s="108"/>
      <c r="M5" s="108"/>
      <c r="N5" s="109"/>
    </row>
    <row r="6" spans="1:26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26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26" x14ac:dyDescent="0.2">
      <c r="A8" s="143" t="s">
        <v>67</v>
      </c>
      <c r="B8" s="117" t="s">
        <v>6</v>
      </c>
      <c r="C8" s="117" t="s">
        <v>7</v>
      </c>
      <c r="D8" s="117" t="s">
        <v>6</v>
      </c>
      <c r="E8" s="117" t="s">
        <v>28</v>
      </c>
      <c r="F8" s="117" t="s">
        <v>5</v>
      </c>
      <c r="G8" s="176" t="s">
        <v>21</v>
      </c>
      <c r="H8" s="180"/>
      <c r="I8" s="180"/>
      <c r="J8" s="177"/>
      <c r="K8" s="143" t="s">
        <v>70</v>
      </c>
      <c r="L8" s="117" t="s">
        <v>8</v>
      </c>
      <c r="M8" s="118" t="s">
        <v>9</v>
      </c>
      <c r="N8" s="118" t="s">
        <v>74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x14ac:dyDescent="0.2">
      <c r="A9" s="144" t="s">
        <v>68</v>
      </c>
      <c r="B9" s="120" t="s">
        <v>2</v>
      </c>
      <c r="C9" s="120" t="s">
        <v>4</v>
      </c>
      <c r="D9" s="120" t="s">
        <v>4</v>
      </c>
      <c r="E9" s="120" t="s">
        <v>29</v>
      </c>
      <c r="F9" s="120" t="s">
        <v>4</v>
      </c>
      <c r="G9" s="181"/>
      <c r="H9" s="182"/>
      <c r="I9" s="182"/>
      <c r="J9" s="183"/>
      <c r="K9" s="144" t="s">
        <v>71</v>
      </c>
      <c r="L9" s="120" t="s">
        <v>73</v>
      </c>
      <c r="M9" s="147"/>
      <c r="N9" s="149" t="s">
        <v>75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x14ac:dyDescent="0.2">
      <c r="A10" s="145" t="s">
        <v>69</v>
      </c>
      <c r="B10" s="122" t="s">
        <v>10</v>
      </c>
      <c r="C10" s="122" t="s">
        <v>22</v>
      </c>
      <c r="D10" s="122" t="s">
        <v>22</v>
      </c>
      <c r="E10" s="122" t="s">
        <v>22</v>
      </c>
      <c r="F10" s="122" t="s">
        <v>22</v>
      </c>
      <c r="G10" s="123" t="s">
        <v>65</v>
      </c>
      <c r="H10" s="123" t="s">
        <v>66</v>
      </c>
      <c r="I10" s="123" t="s">
        <v>64</v>
      </c>
      <c r="J10" s="123"/>
      <c r="K10" s="146" t="s">
        <v>72</v>
      </c>
      <c r="L10" s="124"/>
      <c r="M10" s="136"/>
      <c r="N10" s="125"/>
    </row>
    <row r="11" spans="1:26" x14ac:dyDescent="0.2">
      <c r="A11" s="121"/>
      <c r="B11" s="122"/>
      <c r="C11" s="122"/>
      <c r="D11" s="122"/>
      <c r="E11" s="122"/>
      <c r="F11" s="122"/>
      <c r="G11" s="123"/>
      <c r="H11" s="123"/>
      <c r="I11" s="123"/>
      <c r="J11" s="123"/>
      <c r="K11" s="123"/>
      <c r="L11" s="124"/>
      <c r="M11" s="136"/>
      <c r="N11" s="136"/>
    </row>
    <row r="12" spans="1:26" ht="15.75" x14ac:dyDescent="0.25">
      <c r="A12" s="153">
        <v>43236</v>
      </c>
      <c r="B12" s="127" t="s">
        <v>15</v>
      </c>
      <c r="C12" s="128">
        <v>48.9</v>
      </c>
      <c r="D12" s="129">
        <v>8.15</v>
      </c>
      <c r="E12" s="128"/>
      <c r="F12" s="150">
        <v>40.75</v>
      </c>
      <c r="G12" s="151">
        <v>260</v>
      </c>
      <c r="H12" s="151">
        <v>4014</v>
      </c>
      <c r="I12" s="151"/>
      <c r="J12" s="130" t="s">
        <v>15</v>
      </c>
      <c r="K12" s="130" t="s">
        <v>181</v>
      </c>
      <c r="L12" s="138" t="s">
        <v>182</v>
      </c>
      <c r="M12" s="138" t="s">
        <v>183</v>
      </c>
      <c r="N12" s="138" t="s">
        <v>174</v>
      </c>
      <c r="P12" s="106" t="b">
        <f t="shared" ref="P12:P31" si="0">OR(G12&lt;100,LEN(G12)=2)</f>
        <v>0</v>
      </c>
      <c r="Q12" s="106" t="b">
        <f t="shared" ref="Q12:Q31" si="1">OR(H12&lt;1000,LEN(H12)=3)</f>
        <v>0</v>
      </c>
      <c r="R12" s="106" t="b">
        <f t="shared" ref="R12:R31" si="2">IF(I12&lt;1000,TRUE)</f>
        <v>1</v>
      </c>
      <c r="S12" s="106" t="e">
        <f>OR(#REF!&lt;100000,LEN(#REF!)=5)</f>
        <v>#REF!</v>
      </c>
    </row>
    <row r="13" spans="1:26" ht="15.75" x14ac:dyDescent="0.25">
      <c r="A13" s="153">
        <v>43236</v>
      </c>
      <c r="B13" s="142" t="s">
        <v>15</v>
      </c>
      <c r="C13" s="128">
        <v>153.5</v>
      </c>
      <c r="D13" s="129">
        <v>25.59</v>
      </c>
      <c r="E13" s="128"/>
      <c r="F13" s="150">
        <v>127.91</v>
      </c>
      <c r="G13" s="151">
        <v>260</v>
      </c>
      <c r="H13" s="151">
        <v>4014</v>
      </c>
      <c r="I13" s="151"/>
      <c r="J13" s="130" t="s">
        <v>15</v>
      </c>
      <c r="K13" s="130" t="s">
        <v>181</v>
      </c>
      <c r="L13" s="138" t="s">
        <v>184</v>
      </c>
      <c r="M13" s="138" t="s">
        <v>185</v>
      </c>
      <c r="N13" s="138" t="s">
        <v>174</v>
      </c>
      <c r="P13" s="106" t="b">
        <f t="shared" si="0"/>
        <v>0</v>
      </c>
      <c r="Q13" s="106" t="b">
        <f t="shared" si="1"/>
        <v>0</v>
      </c>
      <c r="R13" s="106" t="b">
        <f t="shared" si="2"/>
        <v>1</v>
      </c>
      <c r="S13" s="106" t="e">
        <f>OR(#REF!&lt;100000,LEN(#REF!)=5)</f>
        <v>#REF!</v>
      </c>
    </row>
    <row r="14" spans="1:26" ht="15.75" x14ac:dyDescent="0.25">
      <c r="A14" s="153">
        <v>43249</v>
      </c>
      <c r="B14" s="142" t="s">
        <v>15</v>
      </c>
      <c r="C14" s="128">
        <v>788.4</v>
      </c>
      <c r="D14" s="129">
        <v>131.4</v>
      </c>
      <c r="E14" s="128"/>
      <c r="F14" s="150">
        <v>657</v>
      </c>
      <c r="G14" s="151">
        <v>190</v>
      </c>
      <c r="H14" s="151">
        <v>2001</v>
      </c>
      <c r="I14" s="151">
        <v>19325</v>
      </c>
      <c r="J14" s="130" t="s">
        <v>15</v>
      </c>
      <c r="K14" s="130" t="s">
        <v>181</v>
      </c>
      <c r="L14" s="138" t="s">
        <v>186</v>
      </c>
      <c r="M14" s="138" t="s">
        <v>187</v>
      </c>
      <c r="N14" s="138" t="s">
        <v>174</v>
      </c>
      <c r="P14" s="106" t="b">
        <f t="shared" si="0"/>
        <v>0</v>
      </c>
      <c r="Q14" s="106" t="b">
        <f t="shared" si="1"/>
        <v>0</v>
      </c>
      <c r="R14" s="106" t="b">
        <f t="shared" si="2"/>
        <v>0</v>
      </c>
      <c r="S14" s="106" t="e">
        <f>OR(#REF!&lt;100000,LEN(#REF!)=5)</f>
        <v>#REF!</v>
      </c>
    </row>
    <row r="15" spans="1:26" ht="15.75" x14ac:dyDescent="0.25">
      <c r="A15" s="153">
        <v>43250</v>
      </c>
      <c r="B15" s="127" t="s">
        <v>15</v>
      </c>
      <c r="C15" s="128">
        <v>16.95</v>
      </c>
      <c r="D15" s="129">
        <v>2.82</v>
      </c>
      <c r="E15" s="128"/>
      <c r="F15" s="150">
        <v>14.13</v>
      </c>
      <c r="G15" s="151">
        <v>190</v>
      </c>
      <c r="H15" s="151">
        <v>2001</v>
      </c>
      <c r="I15" s="151">
        <v>19325</v>
      </c>
      <c r="J15" s="130" t="s">
        <v>15</v>
      </c>
      <c r="K15" s="130" t="s">
        <v>181</v>
      </c>
      <c r="L15" s="138" t="s">
        <v>182</v>
      </c>
      <c r="M15" s="138" t="s">
        <v>78</v>
      </c>
      <c r="N15" s="138" t="s">
        <v>174</v>
      </c>
      <c r="P15" s="106" t="b">
        <f t="shared" si="0"/>
        <v>0</v>
      </c>
      <c r="Q15" s="106" t="b">
        <f t="shared" si="1"/>
        <v>0</v>
      </c>
      <c r="R15" s="106" t="b">
        <f t="shared" si="2"/>
        <v>0</v>
      </c>
      <c r="S15" s="106" t="e">
        <f>OR(#REF!&lt;100000,LEN(#REF!)=5)</f>
        <v>#REF!</v>
      </c>
    </row>
    <row r="16" spans="1:26" ht="15.75" x14ac:dyDescent="0.25">
      <c r="A16" s="153">
        <v>43251</v>
      </c>
      <c r="B16" s="127" t="s">
        <v>15</v>
      </c>
      <c r="C16" s="128">
        <v>1010.7</v>
      </c>
      <c r="D16" s="129">
        <v>168.45</v>
      </c>
      <c r="E16" s="128"/>
      <c r="F16" s="150">
        <v>842.25</v>
      </c>
      <c r="G16" s="151">
        <v>190</v>
      </c>
      <c r="H16" s="151">
        <v>2001</v>
      </c>
      <c r="I16" s="151">
        <v>19325</v>
      </c>
      <c r="J16" s="130" t="s">
        <v>15</v>
      </c>
      <c r="K16" s="130" t="s">
        <v>181</v>
      </c>
      <c r="L16" s="138" t="s">
        <v>188</v>
      </c>
      <c r="M16" s="138" t="s">
        <v>189</v>
      </c>
      <c r="N16" s="138" t="s">
        <v>174</v>
      </c>
      <c r="P16" s="106" t="b">
        <f t="shared" si="0"/>
        <v>0</v>
      </c>
      <c r="Q16" s="106" t="b">
        <f t="shared" si="1"/>
        <v>0</v>
      </c>
      <c r="R16" s="106" t="b">
        <f t="shared" si="2"/>
        <v>0</v>
      </c>
      <c r="S16" s="106" t="e">
        <f>OR(#REF!&lt;100000,LEN(#REF!)=5)</f>
        <v>#REF!</v>
      </c>
    </row>
    <row r="17" spans="1:19" ht="15.75" x14ac:dyDescent="0.25">
      <c r="A17" s="153">
        <v>43252</v>
      </c>
      <c r="B17" s="127" t="s">
        <v>15</v>
      </c>
      <c r="C17" s="128">
        <v>24</v>
      </c>
      <c r="D17" s="129">
        <v>4</v>
      </c>
      <c r="E17" s="128"/>
      <c r="F17" s="150">
        <v>20</v>
      </c>
      <c r="G17" s="151">
        <v>260</v>
      </c>
      <c r="H17" s="151">
        <v>4014</v>
      </c>
      <c r="I17" s="151"/>
      <c r="J17" s="130" t="s">
        <v>15</v>
      </c>
      <c r="K17" s="130" t="s">
        <v>181</v>
      </c>
      <c r="L17" s="138" t="s">
        <v>190</v>
      </c>
      <c r="M17" s="138" t="s">
        <v>191</v>
      </c>
      <c r="N17" s="138" t="s">
        <v>174</v>
      </c>
      <c r="P17" s="106" t="b">
        <f t="shared" si="0"/>
        <v>0</v>
      </c>
      <c r="Q17" s="106" t="b">
        <f t="shared" si="1"/>
        <v>0</v>
      </c>
      <c r="R17" s="106" t="b">
        <f t="shared" si="2"/>
        <v>1</v>
      </c>
      <c r="S17" s="106" t="e">
        <f>OR(#REF!&lt;100000,LEN(#REF!)=5)</f>
        <v>#REF!</v>
      </c>
    </row>
    <row r="18" spans="1:19" ht="15.75" x14ac:dyDescent="0.25">
      <c r="A18" s="153">
        <v>43255</v>
      </c>
      <c r="B18" s="127" t="s">
        <v>15</v>
      </c>
      <c r="C18" s="128">
        <v>249.99</v>
      </c>
      <c r="D18" s="129">
        <v>41.66</v>
      </c>
      <c r="E18" s="128"/>
      <c r="F18" s="150">
        <v>208.33</v>
      </c>
      <c r="G18" s="151">
        <v>260</v>
      </c>
      <c r="H18" s="151">
        <v>4014</v>
      </c>
      <c r="I18" s="151"/>
      <c r="J18" s="130" t="s">
        <v>15</v>
      </c>
      <c r="K18" s="130" t="s">
        <v>181</v>
      </c>
      <c r="L18" s="138" t="s">
        <v>182</v>
      </c>
      <c r="M18" s="101" t="s">
        <v>78</v>
      </c>
      <c r="N18" s="138" t="s">
        <v>174</v>
      </c>
      <c r="P18" s="106" t="b">
        <f t="shared" si="0"/>
        <v>0</v>
      </c>
      <c r="Q18" s="106" t="b">
        <f t="shared" si="1"/>
        <v>0</v>
      </c>
      <c r="R18" s="106" t="b">
        <f t="shared" si="2"/>
        <v>1</v>
      </c>
      <c r="S18" s="106" t="e">
        <f>OR(#REF!&lt;100000,LEN(#REF!)=5)</f>
        <v>#REF!</v>
      </c>
    </row>
    <row r="19" spans="1:19" ht="15.75" x14ac:dyDescent="0.25">
      <c r="A19" s="153">
        <v>43255</v>
      </c>
      <c r="B19" s="127" t="s">
        <v>15</v>
      </c>
      <c r="C19" s="128">
        <v>336</v>
      </c>
      <c r="D19" s="129">
        <v>56</v>
      </c>
      <c r="E19" s="128"/>
      <c r="F19" s="150">
        <v>280</v>
      </c>
      <c r="G19" s="151">
        <v>260</v>
      </c>
      <c r="H19" s="151">
        <v>4014</v>
      </c>
      <c r="I19" s="151"/>
      <c r="J19" s="130" t="s">
        <v>15</v>
      </c>
      <c r="K19" s="130" t="s">
        <v>181</v>
      </c>
      <c r="L19" s="138" t="s">
        <v>190</v>
      </c>
      <c r="M19" s="138" t="s">
        <v>191</v>
      </c>
      <c r="N19" s="138" t="s">
        <v>174</v>
      </c>
      <c r="P19" s="106" t="b">
        <f t="shared" si="0"/>
        <v>0</v>
      </c>
      <c r="Q19" s="106" t="b">
        <f t="shared" si="1"/>
        <v>0</v>
      </c>
      <c r="R19" s="106" t="b">
        <f t="shared" si="2"/>
        <v>1</v>
      </c>
      <c r="S19" s="106" t="e">
        <f>OR(#REF!&lt;100000,LEN(#REF!)=5)</f>
        <v>#REF!</v>
      </c>
    </row>
    <row r="20" spans="1:19" ht="15.75" x14ac:dyDescent="0.25">
      <c r="A20" s="153">
        <v>43256</v>
      </c>
      <c r="B20" s="127" t="s">
        <v>15</v>
      </c>
      <c r="C20" s="128">
        <v>120</v>
      </c>
      <c r="D20" s="129">
        <v>20</v>
      </c>
      <c r="E20" s="128"/>
      <c r="F20" s="150">
        <v>100</v>
      </c>
      <c r="G20" s="151">
        <v>260</v>
      </c>
      <c r="H20" s="151">
        <v>4014</v>
      </c>
      <c r="I20" s="151"/>
      <c r="J20" s="130" t="s">
        <v>15</v>
      </c>
      <c r="K20" s="130" t="s">
        <v>181</v>
      </c>
      <c r="L20" s="138" t="s">
        <v>190</v>
      </c>
      <c r="M20" s="138" t="s">
        <v>191</v>
      </c>
      <c r="N20" s="138" t="s">
        <v>174</v>
      </c>
      <c r="P20" s="106" t="b">
        <f t="shared" si="0"/>
        <v>0</v>
      </c>
      <c r="Q20" s="106" t="b">
        <f t="shared" si="1"/>
        <v>0</v>
      </c>
      <c r="R20" s="106" t="b">
        <f t="shared" si="2"/>
        <v>1</v>
      </c>
      <c r="S20" s="106" t="e">
        <f>OR(#REF!&lt;100000,LEN(#REF!)=5)</f>
        <v>#REF!</v>
      </c>
    </row>
    <row r="21" spans="1:19" ht="15.75" x14ac:dyDescent="0.25">
      <c r="A21" s="153"/>
      <c r="B21" s="127"/>
      <c r="C21" s="128"/>
      <c r="D21" s="129"/>
      <c r="E21" s="128"/>
      <c r="F21" s="150"/>
      <c r="G21" s="151"/>
      <c r="H21" s="151"/>
      <c r="I21" s="151"/>
      <c r="J21" s="130" t="s">
        <v>15</v>
      </c>
      <c r="K21" s="130"/>
      <c r="L21" s="138"/>
      <c r="M21" s="138"/>
      <c r="N21" s="138"/>
      <c r="P21" s="106" t="b">
        <f t="shared" si="0"/>
        <v>1</v>
      </c>
      <c r="Q21" s="106" t="b">
        <f t="shared" si="1"/>
        <v>1</v>
      </c>
      <c r="R21" s="106" t="b">
        <f t="shared" si="2"/>
        <v>1</v>
      </c>
      <c r="S21" s="106" t="e">
        <f>OR(#REF!&lt;100000,LEN(#REF!)=5)</f>
        <v>#REF!</v>
      </c>
    </row>
    <row r="22" spans="1:19" ht="15.75" x14ac:dyDescent="0.25">
      <c r="A22" s="153"/>
      <c r="B22" s="127"/>
      <c r="C22" s="128"/>
      <c r="D22" s="129"/>
      <c r="E22" s="91"/>
      <c r="F22" s="150"/>
      <c r="G22" s="151"/>
      <c r="H22" s="151"/>
      <c r="I22" s="151"/>
      <c r="J22" s="130" t="s">
        <v>15</v>
      </c>
      <c r="K22" s="130"/>
      <c r="L22" s="138"/>
      <c r="M22" s="138"/>
      <c r="N22" s="138"/>
      <c r="P22" s="106" t="b">
        <f t="shared" si="0"/>
        <v>1</v>
      </c>
      <c r="Q22" s="106" t="b">
        <f t="shared" si="1"/>
        <v>1</v>
      </c>
      <c r="R22" s="106" t="b">
        <f t="shared" si="2"/>
        <v>1</v>
      </c>
      <c r="S22" s="106" t="e">
        <f>OR(#REF!&lt;100000,LEN(#REF!)=5)</f>
        <v>#REF!</v>
      </c>
    </row>
    <row r="23" spans="1:19" ht="15.75" x14ac:dyDescent="0.25">
      <c r="A23" s="153"/>
      <c r="B23" s="127"/>
      <c r="C23" s="128"/>
      <c r="D23" s="129"/>
      <c r="E23" s="92"/>
      <c r="F23" s="150"/>
      <c r="G23" s="151"/>
      <c r="H23" s="151"/>
      <c r="I23" s="151"/>
      <c r="J23" s="130" t="s">
        <v>15</v>
      </c>
      <c r="K23" s="130"/>
      <c r="L23" s="138"/>
      <c r="M23" s="138"/>
      <c r="N23" s="138"/>
      <c r="P23" s="106" t="b">
        <f t="shared" si="0"/>
        <v>1</v>
      </c>
      <c r="Q23" s="106" t="b">
        <f t="shared" si="1"/>
        <v>1</v>
      </c>
      <c r="R23" s="106" t="b">
        <f t="shared" si="2"/>
        <v>1</v>
      </c>
      <c r="S23" s="106" t="e">
        <f>OR(#REF!&lt;100000,LEN(#REF!)=5)</f>
        <v>#REF!</v>
      </c>
    </row>
    <row r="24" spans="1:19" ht="15.75" x14ac:dyDescent="0.25">
      <c r="A24" s="153"/>
      <c r="B24" s="127"/>
      <c r="C24" s="128"/>
      <c r="D24" s="129"/>
      <c r="E24" s="128"/>
      <c r="F24" s="150"/>
      <c r="G24" s="151"/>
      <c r="H24" s="151"/>
      <c r="I24" s="151"/>
      <c r="J24" s="130" t="s">
        <v>15</v>
      </c>
      <c r="K24" s="130"/>
      <c r="L24" s="138"/>
      <c r="M24" s="138"/>
      <c r="N24" s="138"/>
      <c r="P24" s="106" t="b">
        <f t="shared" si="0"/>
        <v>1</v>
      </c>
      <c r="Q24" s="106" t="b">
        <f t="shared" si="1"/>
        <v>1</v>
      </c>
      <c r="R24" s="106" t="b">
        <f t="shared" si="2"/>
        <v>1</v>
      </c>
      <c r="S24" s="106" t="e">
        <f>OR(#REF!&lt;100000,LEN(#REF!)=5)</f>
        <v>#REF!</v>
      </c>
    </row>
    <row r="25" spans="1:19" ht="15.75" x14ac:dyDescent="0.25">
      <c r="A25" s="153"/>
      <c r="B25" s="127"/>
      <c r="C25" s="128"/>
      <c r="D25" s="129"/>
      <c r="E25" s="128"/>
      <c r="F25" s="150"/>
      <c r="G25" s="151"/>
      <c r="H25" s="151"/>
      <c r="I25" s="151"/>
      <c r="J25" s="130" t="s">
        <v>15</v>
      </c>
      <c r="K25" s="130"/>
      <c r="L25" s="138"/>
      <c r="M25" s="138"/>
      <c r="N25" s="138"/>
      <c r="P25" s="106" t="b">
        <f t="shared" si="0"/>
        <v>1</v>
      </c>
      <c r="Q25" s="106" t="b">
        <f t="shared" si="1"/>
        <v>1</v>
      </c>
      <c r="R25" s="106" t="b">
        <f t="shared" si="2"/>
        <v>1</v>
      </c>
      <c r="S25" s="106" t="e">
        <f>OR(#REF!&lt;100000,LEN(#REF!)=5)</f>
        <v>#REF!</v>
      </c>
    </row>
    <row r="26" spans="1:19" ht="15.75" x14ac:dyDescent="0.25">
      <c r="A26" s="153"/>
      <c r="B26" s="127"/>
      <c r="C26" s="128"/>
      <c r="D26" s="129"/>
      <c r="E26" s="128"/>
      <c r="F26" s="150"/>
      <c r="G26" s="151"/>
      <c r="H26" s="151"/>
      <c r="I26" s="151"/>
      <c r="J26" s="130" t="s">
        <v>15</v>
      </c>
      <c r="K26" s="130"/>
      <c r="L26" s="138"/>
      <c r="M26" s="138"/>
      <c r="N26" s="138"/>
      <c r="P26" s="106" t="b">
        <f t="shared" si="0"/>
        <v>1</v>
      </c>
      <c r="Q26" s="106" t="b">
        <f t="shared" si="1"/>
        <v>1</v>
      </c>
      <c r="R26" s="106" t="b">
        <f t="shared" si="2"/>
        <v>1</v>
      </c>
      <c r="S26" s="106" t="e">
        <f>OR(#REF!&lt;100000,LEN(#REF!)=5)</f>
        <v>#REF!</v>
      </c>
    </row>
    <row r="27" spans="1:19" ht="15.75" x14ac:dyDescent="0.25">
      <c r="A27" s="153"/>
      <c r="B27" s="127"/>
      <c r="C27" s="128"/>
      <c r="D27" s="129"/>
      <c r="E27" s="128"/>
      <c r="F27" s="150"/>
      <c r="G27" s="151"/>
      <c r="H27" s="151"/>
      <c r="I27" s="151"/>
      <c r="J27" s="130" t="s">
        <v>15</v>
      </c>
      <c r="K27" s="130"/>
      <c r="L27" s="138"/>
      <c r="M27" s="138"/>
      <c r="N27" s="138"/>
      <c r="P27" s="106" t="b">
        <f t="shared" si="0"/>
        <v>1</v>
      </c>
      <c r="Q27" s="106" t="b">
        <f t="shared" si="1"/>
        <v>1</v>
      </c>
      <c r="R27" s="106" t="b">
        <f t="shared" si="2"/>
        <v>1</v>
      </c>
      <c r="S27" s="106" t="e">
        <f>OR(#REF!&lt;100000,LEN(#REF!)=5)</f>
        <v>#REF!</v>
      </c>
    </row>
    <row r="28" spans="1:19" ht="15.75" x14ac:dyDescent="0.25">
      <c r="A28" s="153"/>
      <c r="B28" s="127"/>
      <c r="C28" s="128"/>
      <c r="D28" s="129"/>
      <c r="E28" s="128"/>
      <c r="F28" s="150"/>
      <c r="G28" s="151"/>
      <c r="H28" s="151"/>
      <c r="I28" s="151"/>
      <c r="J28" s="130" t="s">
        <v>15</v>
      </c>
      <c r="K28" s="130"/>
      <c r="L28" s="138"/>
      <c r="M28" s="138"/>
      <c r="N28" s="138"/>
      <c r="P28" s="106" t="b">
        <f t="shared" si="0"/>
        <v>1</v>
      </c>
      <c r="Q28" s="106" t="b">
        <f t="shared" si="1"/>
        <v>1</v>
      </c>
      <c r="R28" s="106" t="b">
        <f t="shared" si="2"/>
        <v>1</v>
      </c>
      <c r="S28" s="106" t="e">
        <f>OR(#REF!&lt;100000,LEN(#REF!)=5)</f>
        <v>#REF!</v>
      </c>
    </row>
    <row r="29" spans="1:19" ht="15.75" x14ac:dyDescent="0.25">
      <c r="A29" s="153"/>
      <c r="B29" s="127"/>
      <c r="C29" s="128"/>
      <c r="D29" s="129"/>
      <c r="E29" s="128"/>
      <c r="F29" s="150"/>
      <c r="G29" s="151"/>
      <c r="H29" s="151"/>
      <c r="I29" s="151"/>
      <c r="J29" s="130" t="s">
        <v>15</v>
      </c>
      <c r="K29" s="130"/>
      <c r="L29" s="138"/>
      <c r="M29" s="138"/>
      <c r="N29" s="138"/>
      <c r="P29" s="106" t="b">
        <f t="shared" si="0"/>
        <v>1</v>
      </c>
      <c r="Q29" s="106" t="b">
        <f t="shared" si="1"/>
        <v>1</v>
      </c>
      <c r="R29" s="106" t="b">
        <f t="shared" si="2"/>
        <v>1</v>
      </c>
      <c r="S29" s="106" t="e">
        <f>OR(#REF!&lt;100000,LEN(#REF!)=5)</f>
        <v>#REF!</v>
      </c>
    </row>
    <row r="30" spans="1:19" ht="15.75" x14ac:dyDescent="0.25">
      <c r="A30" s="153"/>
      <c r="B30" s="127"/>
      <c r="C30" s="128"/>
      <c r="D30" s="129"/>
      <c r="E30" s="128"/>
      <c r="F30" s="150"/>
      <c r="G30" s="151"/>
      <c r="H30" s="151"/>
      <c r="I30" s="151"/>
      <c r="J30" s="130" t="s">
        <v>15</v>
      </c>
      <c r="K30" s="130"/>
      <c r="L30" s="138"/>
      <c r="M30" s="138"/>
      <c r="N30" s="138"/>
      <c r="P30" s="106" t="b">
        <f t="shared" si="0"/>
        <v>1</v>
      </c>
      <c r="Q30" s="106" t="b">
        <f t="shared" si="1"/>
        <v>1</v>
      </c>
      <c r="R30" s="106" t="b">
        <f t="shared" si="2"/>
        <v>1</v>
      </c>
      <c r="S30" s="106" t="e">
        <f>OR(#REF!&lt;100000,LEN(#REF!)=5)</f>
        <v>#REF!</v>
      </c>
    </row>
    <row r="31" spans="1:19" ht="16.5" thickBot="1" x14ac:dyDescent="0.3">
      <c r="A31" s="126"/>
      <c r="B31" s="127"/>
      <c r="C31" s="128"/>
      <c r="D31" s="131" t="str">
        <f t="shared" ref="D31" si="3">IF(B31="S",IF(ISBLANK(E31),ROUND(C31*0.2/1.2,2),E31),"")</f>
        <v/>
      </c>
      <c r="E31" s="128"/>
      <c r="F31" s="150" t="s">
        <v>63</v>
      </c>
      <c r="G31" s="151" t="s">
        <v>63</v>
      </c>
      <c r="H31" s="151" t="s">
        <v>63</v>
      </c>
      <c r="I31" s="151" t="s">
        <v>63</v>
      </c>
      <c r="J31" s="130" t="s">
        <v>15</v>
      </c>
      <c r="K31" s="130"/>
      <c r="L31" s="138"/>
      <c r="M31" s="138"/>
      <c r="N31" s="138"/>
      <c r="P31" s="106" t="b">
        <f t="shared" si="0"/>
        <v>0</v>
      </c>
      <c r="Q31" s="106" t="b">
        <f t="shared" si="1"/>
        <v>0</v>
      </c>
      <c r="R31" s="106" t="b">
        <f t="shared" si="2"/>
        <v>0</v>
      </c>
      <c r="S31" s="106" t="e">
        <f>OR(#REF!&lt;100000,LEN(#REF!)=5)</f>
        <v>#REF!</v>
      </c>
    </row>
    <row r="32" spans="1:19" ht="13.5" thickBot="1" x14ac:dyDescent="0.25">
      <c r="A32" s="178" t="s">
        <v>11</v>
      </c>
      <c r="B32" s="179"/>
      <c r="C32" s="132">
        <f>SUM(C12:C31)</f>
        <v>2748.44</v>
      </c>
      <c r="D32" s="132">
        <f>SUM(D12:D31)</f>
        <v>458.06999999999994</v>
      </c>
      <c r="E32" s="132"/>
      <c r="F32" s="132">
        <f>SUM(F12:F31)</f>
        <v>2290.37</v>
      </c>
      <c r="G32" s="152"/>
      <c r="H32" s="152"/>
      <c r="I32" s="152"/>
      <c r="J32" s="133"/>
      <c r="K32" s="133"/>
      <c r="L32" s="139"/>
      <c r="M32" s="148"/>
      <c r="N32" s="140"/>
    </row>
    <row r="34" spans="2:3" x14ac:dyDescent="0.2">
      <c r="B34" s="176" t="s">
        <v>27</v>
      </c>
      <c r="C34" s="177"/>
    </row>
    <row r="35" spans="2:3" x14ac:dyDescent="0.2">
      <c r="B35" s="134" t="s">
        <v>16</v>
      </c>
      <c r="C35" s="135" t="s">
        <v>26</v>
      </c>
    </row>
    <row r="36" spans="2:3" x14ac:dyDescent="0.2">
      <c r="B36" s="134" t="s">
        <v>13</v>
      </c>
      <c r="C36" s="135" t="s">
        <v>25</v>
      </c>
    </row>
    <row r="37" spans="2:3" x14ac:dyDescent="0.2">
      <c r="B37" s="134" t="s">
        <v>15</v>
      </c>
      <c r="C37" s="135" t="s">
        <v>24</v>
      </c>
    </row>
    <row r="38" spans="2:3" x14ac:dyDescent="0.2">
      <c r="B38" s="136" t="s">
        <v>14</v>
      </c>
      <c r="C38" s="137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4" stopIfTrue="1">
      <formula>AND(SUM($P12:$T12)&gt;0,NOT(ISBLANK(J12)))</formula>
    </cfRule>
    <cfRule type="expression" dxfId="339" priority="5" stopIfTrue="1">
      <formula>SUM($P12:$T12)&gt;0</formula>
    </cfRule>
  </conditionalFormatting>
  <conditionalFormatting sqref="E5 C12:C31 C5 B1:E1 B3:E3">
    <cfRule type="expression" dxfId="338" priority="6" stopIfTrue="1">
      <formula>ISBLANK(B1)</formula>
    </cfRule>
  </conditionalFormatting>
  <conditionalFormatting sqref="L12:N12 L14:M17 L21:N31 L19:M20">
    <cfRule type="expression" dxfId="337" priority="7" stopIfTrue="1">
      <formula>AND(NOT(ISBLANK($C12)),ISBLANK(L12))</formula>
    </cfRule>
  </conditionalFormatting>
  <conditionalFormatting sqref="B12:B31">
    <cfRule type="expression" dxfId="336" priority="8" stopIfTrue="1">
      <formula>AND(NOT(ISBLANK(C12)),ISBLANK(B12))</formula>
    </cfRule>
  </conditionalFormatting>
  <conditionalFormatting sqref="A12:A31">
    <cfRule type="expression" dxfId="335" priority="9" stopIfTrue="1">
      <formula>AND(NOT(ISBLANK(C12)),ISBLANK(A12))</formula>
    </cfRule>
  </conditionalFormatting>
  <conditionalFormatting sqref="E12:E21 E24:E31">
    <cfRule type="expression" dxfId="334" priority="10" stopIfTrue="1">
      <formula>AND(NOT(ISBLANK(C12)),ISBLANK(E12),B12="S")</formula>
    </cfRule>
  </conditionalFormatting>
  <conditionalFormatting sqref="L13:N13">
    <cfRule type="expression" dxfId="333" priority="11" stopIfTrue="1">
      <formula>AND(NOT(ISBLANK($C18)),ISBLANK(L13))</formula>
    </cfRule>
  </conditionalFormatting>
  <conditionalFormatting sqref="L18">
    <cfRule type="expression" dxfId="332" priority="2" stopIfTrue="1">
      <formula>AND(NOT(ISBLANK($C18)),ISBLANK(L18))</formula>
    </cfRule>
  </conditionalFormatting>
  <conditionalFormatting sqref="E22">
    <cfRule type="expression" dxfId="331" priority="12" stopIfTrue="1">
      <formula>AND(NOT(ISBLANK(C23)),ISBLANK(E22),B23="S")</formula>
    </cfRule>
  </conditionalFormatting>
  <conditionalFormatting sqref="N14:N20">
    <cfRule type="expression" dxfId="330" priority="1" stopIfTrue="1">
      <formula>AND(NOT(ISBLANK($C14)),ISBLANK(N14))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F20" sqref="F20"/>
    </sheetView>
  </sheetViews>
  <sheetFormatPr defaultRowHeight="12.75" outlineLevelCol="1" x14ac:dyDescent="0.2"/>
  <cols>
    <col min="1" max="1" width="11.85546875" style="106" bestFit="1" customWidth="1"/>
    <col min="2" max="2" width="10.42578125" style="106" customWidth="1"/>
    <col min="3" max="6" width="15.7109375" style="106" customWidth="1"/>
    <col min="7" max="7" width="8.42578125" style="106" customWidth="1"/>
    <col min="8" max="8" width="9" style="106" customWidth="1"/>
    <col min="9" max="9" width="11.7109375" style="106" bestFit="1" customWidth="1"/>
    <col min="10" max="10" width="3" style="106" customWidth="1"/>
    <col min="11" max="11" width="29.7109375" style="106" customWidth="1"/>
    <col min="12" max="12" width="50.7109375" style="106" customWidth="1"/>
    <col min="13" max="14" width="27.42578125" style="106" customWidth="1"/>
    <col min="15" max="15" width="9.140625" style="106"/>
    <col min="16" max="19" width="0" style="106" hidden="1" customWidth="1" outlineLevel="1"/>
    <col min="20" max="20" width="9.140625" style="106" collapsed="1"/>
    <col min="21" max="16384" width="9.140625" style="106"/>
  </cols>
  <sheetData>
    <row r="1" spans="1:26" ht="14.25" x14ac:dyDescent="0.2">
      <c r="A1" s="103" t="s">
        <v>30</v>
      </c>
      <c r="B1" s="173" t="s">
        <v>34</v>
      </c>
      <c r="C1" s="174"/>
      <c r="D1" s="174"/>
      <c r="E1" s="175"/>
      <c r="F1" s="102"/>
      <c r="G1" s="102"/>
      <c r="H1" s="102"/>
      <c r="I1" s="102"/>
      <c r="J1" s="102"/>
      <c r="K1" s="102"/>
      <c r="L1" s="104"/>
      <c r="M1" s="104"/>
      <c r="N1" s="105"/>
    </row>
    <row r="2" spans="1:26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26" ht="14.25" x14ac:dyDescent="0.2">
      <c r="A3" s="110" t="s">
        <v>3</v>
      </c>
      <c r="B3" s="173" t="s">
        <v>216</v>
      </c>
      <c r="C3" s="174"/>
      <c r="D3" s="174"/>
      <c r="E3" s="175"/>
      <c r="F3" s="111"/>
      <c r="G3" s="111"/>
      <c r="H3" s="111"/>
      <c r="I3" s="111"/>
      <c r="J3" s="111"/>
      <c r="K3" s="111"/>
      <c r="L3" s="108"/>
      <c r="M3" s="108"/>
      <c r="N3" s="109"/>
    </row>
    <row r="4" spans="1:26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26" ht="25.5" x14ac:dyDescent="0.2">
      <c r="A5" s="112" t="s">
        <v>12</v>
      </c>
      <c r="B5" s="113" t="s">
        <v>32</v>
      </c>
      <c r="C5" s="141">
        <v>43231</v>
      </c>
      <c r="D5" s="113" t="s">
        <v>33</v>
      </c>
      <c r="E5" s="141">
        <v>43261</v>
      </c>
      <c r="F5" s="114"/>
      <c r="G5" s="115"/>
      <c r="H5" s="116"/>
      <c r="I5" s="116"/>
      <c r="J5" s="116"/>
      <c r="K5" s="116"/>
      <c r="L5" s="108"/>
      <c r="M5" s="108"/>
      <c r="N5" s="109"/>
    </row>
    <row r="6" spans="1:26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26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26" x14ac:dyDescent="0.2">
      <c r="A8" s="156" t="s">
        <v>67</v>
      </c>
      <c r="B8" s="117" t="s">
        <v>6</v>
      </c>
      <c r="C8" s="117" t="s">
        <v>7</v>
      </c>
      <c r="D8" s="117" t="s">
        <v>6</v>
      </c>
      <c r="E8" s="117" t="s">
        <v>28</v>
      </c>
      <c r="F8" s="117" t="s">
        <v>5</v>
      </c>
      <c r="G8" s="176" t="s">
        <v>21</v>
      </c>
      <c r="H8" s="180"/>
      <c r="I8" s="180"/>
      <c r="J8" s="177"/>
      <c r="K8" s="156" t="s">
        <v>70</v>
      </c>
      <c r="L8" s="117" t="s">
        <v>8</v>
      </c>
      <c r="M8" s="118" t="s">
        <v>9</v>
      </c>
      <c r="N8" s="118" t="s">
        <v>74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x14ac:dyDescent="0.2">
      <c r="A9" s="144" t="s">
        <v>68</v>
      </c>
      <c r="B9" s="120" t="s">
        <v>2</v>
      </c>
      <c r="C9" s="120" t="s">
        <v>4</v>
      </c>
      <c r="D9" s="120" t="s">
        <v>4</v>
      </c>
      <c r="E9" s="120" t="s">
        <v>29</v>
      </c>
      <c r="F9" s="120" t="s">
        <v>4</v>
      </c>
      <c r="G9" s="181"/>
      <c r="H9" s="182"/>
      <c r="I9" s="182"/>
      <c r="J9" s="183"/>
      <c r="K9" s="144" t="s">
        <v>71</v>
      </c>
      <c r="L9" s="120" t="s">
        <v>73</v>
      </c>
      <c r="M9" s="147"/>
      <c r="N9" s="149" t="s">
        <v>75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x14ac:dyDescent="0.2">
      <c r="A10" s="145" t="s">
        <v>69</v>
      </c>
      <c r="B10" s="122" t="s">
        <v>10</v>
      </c>
      <c r="C10" s="122" t="s">
        <v>22</v>
      </c>
      <c r="D10" s="122" t="s">
        <v>22</v>
      </c>
      <c r="E10" s="122" t="s">
        <v>22</v>
      </c>
      <c r="F10" s="122" t="s">
        <v>22</v>
      </c>
      <c r="G10" s="123" t="s">
        <v>65</v>
      </c>
      <c r="H10" s="123" t="s">
        <v>66</v>
      </c>
      <c r="I10" s="123" t="s">
        <v>64</v>
      </c>
      <c r="J10" s="123"/>
      <c r="K10" s="146" t="s">
        <v>72</v>
      </c>
      <c r="L10" s="124"/>
      <c r="M10" s="136"/>
      <c r="N10" s="125"/>
    </row>
    <row r="11" spans="1:26" x14ac:dyDescent="0.2">
      <c r="A11" s="121"/>
      <c r="B11" s="122"/>
      <c r="C11" s="122"/>
      <c r="D11" s="122"/>
      <c r="E11" s="122"/>
      <c r="F11" s="122"/>
      <c r="G11" s="123"/>
      <c r="H11" s="123"/>
      <c r="I11" s="123"/>
      <c r="J11" s="123"/>
      <c r="K11" s="123"/>
      <c r="L11" s="124"/>
      <c r="M11" s="136"/>
      <c r="N11" s="136"/>
    </row>
    <row r="12" spans="1:26" ht="15.75" x14ac:dyDescent="0.25">
      <c r="A12" s="153" t="s">
        <v>207</v>
      </c>
      <c r="B12" s="127" t="s">
        <v>13</v>
      </c>
      <c r="C12" s="150">
        <v>49.94</v>
      </c>
      <c r="D12" s="129">
        <v>0</v>
      </c>
      <c r="E12" s="128"/>
      <c r="F12" s="150">
        <v>49.94</v>
      </c>
      <c r="G12" s="151">
        <v>440</v>
      </c>
      <c r="H12" s="151">
        <v>4020</v>
      </c>
      <c r="I12" s="151"/>
      <c r="J12" s="130" t="s">
        <v>15</v>
      </c>
      <c r="K12" s="130" t="s">
        <v>208</v>
      </c>
      <c r="L12" s="138" t="s">
        <v>209</v>
      </c>
      <c r="M12" s="138" t="s">
        <v>210</v>
      </c>
      <c r="N12" s="138" t="s">
        <v>211</v>
      </c>
      <c r="P12" s="106" t="b">
        <f t="shared" ref="P12:P31" si="0">OR(G12&lt;100,LEN(G12)=2)</f>
        <v>0</v>
      </c>
      <c r="Q12" s="106" t="b">
        <f t="shared" ref="Q12:Q31" si="1">OR(H12&lt;1000,LEN(H12)=3)</f>
        <v>0</v>
      </c>
      <c r="R12" s="106" t="b">
        <f t="shared" ref="R12:R31" si="2">IF(I12&lt;1000,TRUE)</f>
        <v>1</v>
      </c>
      <c r="S12" s="106" t="e">
        <f>OR(#REF!&lt;100000,LEN(#REF!)=5)</f>
        <v>#REF!</v>
      </c>
    </row>
    <row r="13" spans="1:26" ht="15.75" x14ac:dyDescent="0.25">
      <c r="A13" s="153" t="s">
        <v>207</v>
      </c>
      <c r="B13" s="142" t="s">
        <v>13</v>
      </c>
      <c r="C13" s="150">
        <v>42.14</v>
      </c>
      <c r="D13" s="129">
        <v>0</v>
      </c>
      <c r="E13" s="128"/>
      <c r="F13" s="150">
        <v>42.14</v>
      </c>
      <c r="G13" s="151">
        <v>440</v>
      </c>
      <c r="H13" s="151">
        <v>4020</v>
      </c>
      <c r="I13" s="151"/>
      <c r="J13" s="130" t="s">
        <v>15</v>
      </c>
      <c r="K13" s="130" t="s">
        <v>208</v>
      </c>
      <c r="L13" s="138" t="s">
        <v>209</v>
      </c>
      <c r="M13" s="138" t="s">
        <v>210</v>
      </c>
      <c r="N13" s="138" t="s">
        <v>211</v>
      </c>
      <c r="P13" s="106" t="b">
        <f t="shared" si="0"/>
        <v>0</v>
      </c>
      <c r="Q13" s="106" t="b">
        <f t="shared" si="1"/>
        <v>0</v>
      </c>
      <c r="R13" s="106" t="b">
        <f t="shared" si="2"/>
        <v>1</v>
      </c>
      <c r="S13" s="106" t="e">
        <f>OR(#REF!&lt;100000,LEN(#REF!)=5)</f>
        <v>#REF!</v>
      </c>
    </row>
    <row r="14" spans="1:26" ht="15.75" x14ac:dyDescent="0.25">
      <c r="A14" s="153" t="s">
        <v>212</v>
      </c>
      <c r="B14" s="142" t="s">
        <v>15</v>
      </c>
      <c r="C14" s="150">
        <v>6.4</v>
      </c>
      <c r="D14" s="129">
        <v>1.06</v>
      </c>
      <c r="E14" s="128"/>
      <c r="F14" s="150">
        <f>C14-D14</f>
        <v>5.34</v>
      </c>
      <c r="G14" s="151">
        <v>521</v>
      </c>
      <c r="H14" s="151">
        <v>3022</v>
      </c>
      <c r="I14" s="151">
        <v>7055</v>
      </c>
      <c r="J14" s="130" t="s">
        <v>15</v>
      </c>
      <c r="K14" s="130" t="s">
        <v>208</v>
      </c>
      <c r="L14" s="138" t="s">
        <v>146</v>
      </c>
      <c r="M14" s="138" t="s">
        <v>213</v>
      </c>
      <c r="N14" s="138" t="s">
        <v>211</v>
      </c>
      <c r="P14" s="106" t="b">
        <f t="shared" si="0"/>
        <v>0</v>
      </c>
      <c r="Q14" s="106" t="b">
        <f t="shared" si="1"/>
        <v>0</v>
      </c>
      <c r="R14" s="106" t="b">
        <f t="shared" si="2"/>
        <v>0</v>
      </c>
      <c r="S14" s="106" t="e">
        <f>OR(#REF!&lt;100000,LEN(#REF!)=5)</f>
        <v>#REF!</v>
      </c>
    </row>
    <row r="15" spans="1:26" ht="15.75" x14ac:dyDescent="0.25">
      <c r="A15" s="153" t="s">
        <v>214</v>
      </c>
      <c r="B15" s="127" t="s">
        <v>13</v>
      </c>
      <c r="C15" s="150">
        <v>209.03</v>
      </c>
      <c r="D15" s="129">
        <v>0</v>
      </c>
      <c r="E15" s="128"/>
      <c r="F15" s="150">
        <v>209.03</v>
      </c>
      <c r="G15" s="151">
        <v>521</v>
      </c>
      <c r="H15" s="151">
        <v>3022</v>
      </c>
      <c r="I15" s="154"/>
      <c r="J15" s="130" t="s">
        <v>15</v>
      </c>
      <c r="K15" s="130" t="s">
        <v>208</v>
      </c>
      <c r="L15" s="138" t="s">
        <v>203</v>
      </c>
      <c r="M15" s="138" t="s">
        <v>202</v>
      </c>
      <c r="N15" s="138" t="s">
        <v>215</v>
      </c>
      <c r="P15" s="106" t="b">
        <f t="shared" si="0"/>
        <v>0</v>
      </c>
      <c r="Q15" s="106" t="b">
        <f t="shared" si="1"/>
        <v>0</v>
      </c>
      <c r="R15" s="106" t="b">
        <f t="shared" si="2"/>
        <v>1</v>
      </c>
      <c r="S15" s="106" t="e">
        <f>OR(#REF!&lt;100000,LEN(#REF!)=5)</f>
        <v>#REF!</v>
      </c>
    </row>
    <row r="16" spans="1:26" ht="15.75" x14ac:dyDescent="0.25">
      <c r="A16" s="153"/>
      <c r="B16" s="127"/>
      <c r="C16" s="150"/>
      <c r="D16" s="129"/>
      <c r="E16" s="128"/>
      <c r="F16" s="150"/>
      <c r="G16" s="151"/>
      <c r="H16" s="151"/>
      <c r="I16" s="154"/>
      <c r="J16" s="130" t="s">
        <v>15</v>
      </c>
      <c r="K16" s="130"/>
      <c r="L16" s="138"/>
      <c r="M16" s="138"/>
      <c r="N16" s="138"/>
      <c r="P16" s="106" t="b">
        <f t="shared" si="0"/>
        <v>1</v>
      </c>
      <c r="Q16" s="106" t="b">
        <f t="shared" si="1"/>
        <v>1</v>
      </c>
      <c r="R16" s="106" t="b">
        <f t="shared" si="2"/>
        <v>1</v>
      </c>
      <c r="S16" s="106" t="e">
        <f>OR(#REF!&lt;100000,LEN(#REF!)=5)</f>
        <v>#REF!</v>
      </c>
    </row>
    <row r="17" spans="1:19" ht="15.75" x14ac:dyDescent="0.25">
      <c r="A17" s="153"/>
      <c r="B17" s="127"/>
      <c r="C17" s="150"/>
      <c r="D17" s="129"/>
      <c r="E17" s="128"/>
      <c r="F17" s="150"/>
      <c r="G17" s="151"/>
      <c r="H17" s="151"/>
      <c r="I17" s="154"/>
      <c r="J17" s="130" t="s">
        <v>15</v>
      </c>
      <c r="K17" s="130"/>
      <c r="L17" s="138"/>
      <c r="M17" s="138"/>
      <c r="N17" s="138"/>
      <c r="P17" s="106" t="b">
        <f t="shared" si="0"/>
        <v>1</v>
      </c>
      <c r="Q17" s="106" t="b">
        <f t="shared" si="1"/>
        <v>1</v>
      </c>
      <c r="R17" s="106" t="b">
        <f t="shared" si="2"/>
        <v>1</v>
      </c>
      <c r="S17" s="106" t="e">
        <f>OR(#REF!&lt;100000,LEN(#REF!)=5)</f>
        <v>#REF!</v>
      </c>
    </row>
    <row r="18" spans="1:19" ht="15.75" x14ac:dyDescent="0.25">
      <c r="A18" s="153"/>
      <c r="B18" s="127"/>
      <c r="C18" s="128"/>
      <c r="D18" s="129"/>
      <c r="E18" s="128"/>
      <c r="F18" s="150"/>
      <c r="G18" s="151"/>
      <c r="H18" s="151"/>
      <c r="I18" s="151"/>
      <c r="J18" s="130" t="s">
        <v>15</v>
      </c>
      <c r="K18" s="130"/>
      <c r="L18" s="138"/>
      <c r="M18" s="138"/>
      <c r="N18" s="138"/>
      <c r="P18" s="106" t="b">
        <f t="shared" si="0"/>
        <v>1</v>
      </c>
      <c r="Q18" s="106" t="b">
        <f t="shared" si="1"/>
        <v>1</v>
      </c>
      <c r="R18" s="106" t="b">
        <f t="shared" si="2"/>
        <v>1</v>
      </c>
      <c r="S18" s="106" t="e">
        <f>OR(#REF!&lt;100000,LEN(#REF!)=5)</f>
        <v>#REF!</v>
      </c>
    </row>
    <row r="19" spans="1:19" ht="15.75" x14ac:dyDescent="0.25">
      <c r="A19" s="153"/>
      <c r="B19" s="127"/>
      <c r="C19" s="128"/>
      <c r="D19" s="129"/>
      <c r="E19" s="128"/>
      <c r="F19" s="150"/>
      <c r="G19" s="151"/>
      <c r="H19" s="151"/>
      <c r="I19" s="151"/>
      <c r="J19" s="130" t="s">
        <v>15</v>
      </c>
      <c r="K19" s="130"/>
      <c r="L19" s="138"/>
      <c r="M19" s="138"/>
      <c r="N19" s="138"/>
      <c r="P19" s="106" t="b">
        <f t="shared" si="0"/>
        <v>1</v>
      </c>
      <c r="Q19" s="106" t="b">
        <f t="shared" si="1"/>
        <v>1</v>
      </c>
      <c r="R19" s="106" t="b">
        <f t="shared" si="2"/>
        <v>1</v>
      </c>
      <c r="S19" s="106" t="e">
        <f>OR(#REF!&lt;100000,LEN(#REF!)=5)</f>
        <v>#REF!</v>
      </c>
    </row>
    <row r="20" spans="1:19" ht="15.75" x14ac:dyDescent="0.25">
      <c r="A20" s="126"/>
      <c r="B20" s="127"/>
      <c r="C20" s="128"/>
      <c r="D20" s="129" t="str">
        <f t="shared" ref="D20:D31" si="3">IF(B20="S",IF(ISBLANK(E20),ROUND(C20*0.2/1.2,2),E20),"")</f>
        <v/>
      </c>
      <c r="E20" s="128"/>
      <c r="F20" s="150"/>
      <c r="G20" s="151"/>
      <c r="H20" s="151"/>
      <c r="I20" s="151"/>
      <c r="J20" s="130" t="s">
        <v>15</v>
      </c>
      <c r="K20" s="130"/>
      <c r="L20" s="138"/>
      <c r="M20" s="138"/>
      <c r="N20" s="138"/>
      <c r="P20" s="106" t="b">
        <f t="shared" si="0"/>
        <v>1</v>
      </c>
      <c r="Q20" s="106" t="b">
        <f t="shared" si="1"/>
        <v>1</v>
      </c>
      <c r="R20" s="106" t="b">
        <f t="shared" si="2"/>
        <v>1</v>
      </c>
      <c r="S20" s="106" t="e">
        <f>OR(#REF!&lt;100000,LEN(#REF!)=5)</f>
        <v>#REF!</v>
      </c>
    </row>
    <row r="21" spans="1:19" ht="15.75" x14ac:dyDescent="0.25">
      <c r="A21" s="126"/>
      <c r="B21" s="127"/>
      <c r="C21" s="128"/>
      <c r="D21" s="129" t="str">
        <f t="shared" si="3"/>
        <v/>
      </c>
      <c r="E21" s="128"/>
      <c r="F21" s="150" t="s">
        <v>63</v>
      </c>
      <c r="G21" s="151" t="s">
        <v>63</v>
      </c>
      <c r="H21" s="151" t="s">
        <v>63</v>
      </c>
      <c r="I21" s="151" t="s">
        <v>63</v>
      </c>
      <c r="J21" s="130" t="s">
        <v>15</v>
      </c>
      <c r="K21" s="130"/>
      <c r="L21" s="138"/>
      <c r="M21" s="138"/>
      <c r="N21" s="138"/>
      <c r="P21" s="106" t="b">
        <f t="shared" si="0"/>
        <v>0</v>
      </c>
      <c r="Q21" s="106" t="b">
        <f t="shared" si="1"/>
        <v>0</v>
      </c>
      <c r="R21" s="106" t="b">
        <f t="shared" si="2"/>
        <v>0</v>
      </c>
      <c r="S21" s="106" t="e">
        <f>OR(#REF!&lt;100000,LEN(#REF!)=5)</f>
        <v>#REF!</v>
      </c>
    </row>
    <row r="22" spans="1:19" ht="15.75" x14ac:dyDescent="0.25">
      <c r="A22" s="126"/>
      <c r="B22" s="127"/>
      <c r="C22" s="128"/>
      <c r="D22" s="129" t="str">
        <f t="shared" si="3"/>
        <v/>
      </c>
      <c r="E22" s="128"/>
      <c r="F22" s="150" t="s">
        <v>63</v>
      </c>
      <c r="G22" s="151" t="s">
        <v>63</v>
      </c>
      <c r="H22" s="151" t="s">
        <v>63</v>
      </c>
      <c r="I22" s="151" t="s">
        <v>63</v>
      </c>
      <c r="J22" s="130" t="s">
        <v>15</v>
      </c>
      <c r="K22" s="130"/>
      <c r="L22" s="138"/>
      <c r="M22" s="138"/>
      <c r="N22" s="138"/>
      <c r="P22" s="106" t="b">
        <f t="shared" si="0"/>
        <v>0</v>
      </c>
      <c r="Q22" s="106" t="b">
        <f t="shared" si="1"/>
        <v>0</v>
      </c>
      <c r="R22" s="106" t="b">
        <f t="shared" si="2"/>
        <v>0</v>
      </c>
      <c r="S22" s="106" t="e">
        <f>OR(#REF!&lt;100000,LEN(#REF!)=5)</f>
        <v>#REF!</v>
      </c>
    </row>
    <row r="23" spans="1:19" ht="15.75" x14ac:dyDescent="0.25">
      <c r="A23" s="126"/>
      <c r="B23" s="127"/>
      <c r="C23" s="128"/>
      <c r="D23" s="129" t="str">
        <f t="shared" si="3"/>
        <v/>
      </c>
      <c r="E23" s="128"/>
      <c r="F23" s="150" t="s">
        <v>63</v>
      </c>
      <c r="G23" s="151" t="s">
        <v>63</v>
      </c>
      <c r="H23" s="151" t="s">
        <v>63</v>
      </c>
      <c r="I23" s="151" t="s">
        <v>63</v>
      </c>
      <c r="J23" s="130" t="s">
        <v>15</v>
      </c>
      <c r="K23" s="130"/>
      <c r="L23" s="138"/>
      <c r="M23" s="138"/>
      <c r="N23" s="138"/>
      <c r="P23" s="106" t="b">
        <f t="shared" si="0"/>
        <v>0</v>
      </c>
      <c r="Q23" s="106" t="b">
        <f t="shared" si="1"/>
        <v>0</v>
      </c>
      <c r="R23" s="106" t="b">
        <f t="shared" si="2"/>
        <v>0</v>
      </c>
      <c r="S23" s="106" t="e">
        <f>OR(#REF!&lt;100000,LEN(#REF!)=5)</f>
        <v>#REF!</v>
      </c>
    </row>
    <row r="24" spans="1:19" ht="15.75" x14ac:dyDescent="0.25">
      <c r="A24" s="126"/>
      <c r="B24" s="127"/>
      <c r="C24" s="128"/>
      <c r="D24" s="129" t="str">
        <f t="shared" si="3"/>
        <v/>
      </c>
      <c r="E24" s="128"/>
      <c r="F24" s="150" t="s">
        <v>63</v>
      </c>
      <c r="G24" s="151" t="s">
        <v>63</v>
      </c>
      <c r="H24" s="151" t="s">
        <v>63</v>
      </c>
      <c r="I24" s="151" t="s">
        <v>63</v>
      </c>
      <c r="J24" s="130" t="s">
        <v>15</v>
      </c>
      <c r="K24" s="130"/>
      <c r="L24" s="138"/>
      <c r="M24" s="138"/>
      <c r="N24" s="138"/>
      <c r="P24" s="106" t="b">
        <f t="shared" si="0"/>
        <v>0</v>
      </c>
      <c r="Q24" s="106" t="b">
        <f t="shared" si="1"/>
        <v>0</v>
      </c>
      <c r="R24" s="106" t="b">
        <f t="shared" si="2"/>
        <v>0</v>
      </c>
      <c r="S24" s="106" t="e">
        <f>OR(#REF!&lt;100000,LEN(#REF!)=5)</f>
        <v>#REF!</v>
      </c>
    </row>
    <row r="25" spans="1:19" ht="15.75" x14ac:dyDescent="0.25">
      <c r="A25" s="126"/>
      <c r="B25" s="127"/>
      <c r="C25" s="128"/>
      <c r="D25" s="129" t="str">
        <f t="shared" si="3"/>
        <v/>
      </c>
      <c r="E25" s="128"/>
      <c r="F25" s="150" t="s">
        <v>63</v>
      </c>
      <c r="G25" s="151" t="s">
        <v>63</v>
      </c>
      <c r="H25" s="151" t="s">
        <v>63</v>
      </c>
      <c r="I25" s="151" t="s">
        <v>63</v>
      </c>
      <c r="J25" s="130" t="s">
        <v>15</v>
      </c>
      <c r="K25" s="130"/>
      <c r="L25" s="138"/>
      <c r="M25" s="138"/>
      <c r="N25" s="138"/>
      <c r="P25" s="106" t="b">
        <f t="shared" si="0"/>
        <v>0</v>
      </c>
      <c r="Q25" s="106" t="b">
        <f t="shared" si="1"/>
        <v>0</v>
      </c>
      <c r="R25" s="106" t="b">
        <f t="shared" si="2"/>
        <v>0</v>
      </c>
      <c r="S25" s="106" t="e">
        <f>OR(#REF!&lt;100000,LEN(#REF!)=5)</f>
        <v>#REF!</v>
      </c>
    </row>
    <row r="26" spans="1:19" ht="15.75" x14ac:dyDescent="0.25">
      <c r="A26" s="126"/>
      <c r="B26" s="127"/>
      <c r="C26" s="128"/>
      <c r="D26" s="129" t="str">
        <f t="shared" si="3"/>
        <v/>
      </c>
      <c r="E26" s="128"/>
      <c r="F26" s="150" t="s">
        <v>63</v>
      </c>
      <c r="G26" s="151" t="s">
        <v>63</v>
      </c>
      <c r="H26" s="151" t="s">
        <v>63</v>
      </c>
      <c r="I26" s="151" t="s">
        <v>63</v>
      </c>
      <c r="J26" s="130" t="s">
        <v>15</v>
      </c>
      <c r="K26" s="130"/>
      <c r="L26" s="138"/>
      <c r="M26" s="138"/>
      <c r="N26" s="138"/>
      <c r="P26" s="106" t="b">
        <f t="shared" si="0"/>
        <v>0</v>
      </c>
      <c r="Q26" s="106" t="b">
        <f t="shared" si="1"/>
        <v>0</v>
      </c>
      <c r="R26" s="106" t="b">
        <f t="shared" si="2"/>
        <v>0</v>
      </c>
      <c r="S26" s="106" t="e">
        <f>OR(#REF!&lt;100000,LEN(#REF!)=5)</f>
        <v>#REF!</v>
      </c>
    </row>
    <row r="27" spans="1:19" ht="15.75" x14ac:dyDescent="0.25">
      <c r="A27" s="126"/>
      <c r="B27" s="127"/>
      <c r="C27" s="128"/>
      <c r="D27" s="129" t="str">
        <f t="shared" si="3"/>
        <v/>
      </c>
      <c r="E27" s="128"/>
      <c r="F27" s="150" t="s">
        <v>63</v>
      </c>
      <c r="G27" s="151" t="s">
        <v>63</v>
      </c>
      <c r="H27" s="151" t="s">
        <v>63</v>
      </c>
      <c r="I27" s="151" t="s">
        <v>63</v>
      </c>
      <c r="J27" s="130" t="s">
        <v>15</v>
      </c>
      <c r="K27" s="130"/>
      <c r="L27" s="138"/>
      <c r="M27" s="138"/>
      <c r="N27" s="138"/>
      <c r="P27" s="106" t="b">
        <f t="shared" si="0"/>
        <v>0</v>
      </c>
      <c r="Q27" s="106" t="b">
        <f t="shared" si="1"/>
        <v>0</v>
      </c>
      <c r="R27" s="106" t="b">
        <f t="shared" si="2"/>
        <v>0</v>
      </c>
      <c r="S27" s="106" t="e">
        <f>OR(#REF!&lt;100000,LEN(#REF!)=5)</f>
        <v>#REF!</v>
      </c>
    </row>
    <row r="28" spans="1:19" ht="15.75" x14ac:dyDescent="0.25">
      <c r="A28" s="126"/>
      <c r="B28" s="127"/>
      <c r="C28" s="128"/>
      <c r="D28" s="129" t="str">
        <f t="shared" si="3"/>
        <v/>
      </c>
      <c r="E28" s="128"/>
      <c r="F28" s="150" t="s">
        <v>63</v>
      </c>
      <c r="G28" s="151" t="s">
        <v>63</v>
      </c>
      <c r="H28" s="151" t="s">
        <v>63</v>
      </c>
      <c r="I28" s="151" t="s">
        <v>63</v>
      </c>
      <c r="J28" s="130" t="s">
        <v>15</v>
      </c>
      <c r="K28" s="130"/>
      <c r="L28" s="138"/>
      <c r="M28" s="138"/>
      <c r="N28" s="138"/>
      <c r="P28" s="106" t="b">
        <f t="shared" si="0"/>
        <v>0</v>
      </c>
      <c r="Q28" s="106" t="b">
        <f t="shared" si="1"/>
        <v>0</v>
      </c>
      <c r="R28" s="106" t="b">
        <f t="shared" si="2"/>
        <v>0</v>
      </c>
      <c r="S28" s="106" t="e">
        <f>OR(#REF!&lt;100000,LEN(#REF!)=5)</f>
        <v>#REF!</v>
      </c>
    </row>
    <row r="29" spans="1:19" ht="15.75" x14ac:dyDescent="0.25">
      <c r="A29" s="126"/>
      <c r="B29" s="127"/>
      <c r="C29" s="128"/>
      <c r="D29" s="129" t="str">
        <f t="shared" si="3"/>
        <v/>
      </c>
      <c r="E29" s="128"/>
      <c r="F29" s="150" t="s">
        <v>63</v>
      </c>
      <c r="G29" s="151" t="s">
        <v>63</v>
      </c>
      <c r="H29" s="151" t="s">
        <v>63</v>
      </c>
      <c r="I29" s="151" t="s">
        <v>63</v>
      </c>
      <c r="J29" s="130" t="s">
        <v>15</v>
      </c>
      <c r="K29" s="130"/>
      <c r="L29" s="138"/>
      <c r="M29" s="138"/>
      <c r="N29" s="138"/>
      <c r="P29" s="106" t="b">
        <f t="shared" si="0"/>
        <v>0</v>
      </c>
      <c r="Q29" s="106" t="b">
        <f t="shared" si="1"/>
        <v>0</v>
      </c>
      <c r="R29" s="106" t="b">
        <f t="shared" si="2"/>
        <v>0</v>
      </c>
      <c r="S29" s="106" t="e">
        <f>OR(#REF!&lt;100000,LEN(#REF!)=5)</f>
        <v>#REF!</v>
      </c>
    </row>
    <row r="30" spans="1:19" ht="15.75" x14ac:dyDescent="0.25">
      <c r="A30" s="126"/>
      <c r="B30" s="127"/>
      <c r="C30" s="128"/>
      <c r="D30" s="129" t="str">
        <f t="shared" si="3"/>
        <v/>
      </c>
      <c r="E30" s="128"/>
      <c r="F30" s="150" t="s">
        <v>63</v>
      </c>
      <c r="G30" s="151" t="s">
        <v>63</v>
      </c>
      <c r="H30" s="151" t="s">
        <v>63</v>
      </c>
      <c r="I30" s="151" t="s">
        <v>63</v>
      </c>
      <c r="J30" s="130" t="s">
        <v>15</v>
      </c>
      <c r="K30" s="130"/>
      <c r="L30" s="138"/>
      <c r="M30" s="138"/>
      <c r="N30" s="138"/>
      <c r="P30" s="106" t="b">
        <f t="shared" si="0"/>
        <v>0</v>
      </c>
      <c r="Q30" s="106" t="b">
        <f t="shared" si="1"/>
        <v>0</v>
      </c>
      <c r="R30" s="106" t="b">
        <f t="shared" si="2"/>
        <v>0</v>
      </c>
      <c r="S30" s="106" t="e">
        <f>OR(#REF!&lt;100000,LEN(#REF!)=5)</f>
        <v>#REF!</v>
      </c>
    </row>
    <row r="31" spans="1:19" ht="16.5" thickBot="1" x14ac:dyDescent="0.3">
      <c r="A31" s="126"/>
      <c r="B31" s="127"/>
      <c r="C31" s="128"/>
      <c r="D31" s="131" t="str">
        <f t="shared" si="3"/>
        <v/>
      </c>
      <c r="E31" s="128"/>
      <c r="F31" s="150" t="s">
        <v>63</v>
      </c>
      <c r="G31" s="151" t="s">
        <v>63</v>
      </c>
      <c r="H31" s="151" t="s">
        <v>63</v>
      </c>
      <c r="I31" s="151" t="s">
        <v>63</v>
      </c>
      <c r="J31" s="130" t="s">
        <v>15</v>
      </c>
      <c r="K31" s="130"/>
      <c r="L31" s="138"/>
      <c r="M31" s="138"/>
      <c r="N31" s="138"/>
      <c r="P31" s="106" t="b">
        <f t="shared" si="0"/>
        <v>0</v>
      </c>
      <c r="Q31" s="106" t="b">
        <f t="shared" si="1"/>
        <v>0</v>
      </c>
      <c r="R31" s="106" t="b">
        <f t="shared" si="2"/>
        <v>0</v>
      </c>
      <c r="S31" s="106" t="e">
        <f>OR(#REF!&lt;100000,LEN(#REF!)=5)</f>
        <v>#REF!</v>
      </c>
    </row>
    <row r="32" spans="1:19" ht="13.5" thickBot="1" x14ac:dyDescent="0.25">
      <c r="A32" s="178" t="s">
        <v>11</v>
      </c>
      <c r="B32" s="179"/>
      <c r="C32" s="132">
        <f>SUM(C12:C31)</f>
        <v>307.51</v>
      </c>
      <c r="D32" s="132">
        <f>SUM(D12:D31)</f>
        <v>1.06</v>
      </c>
      <c r="E32" s="132"/>
      <c r="F32" s="132">
        <f>SUM(F12:F31)</f>
        <v>306.45</v>
      </c>
      <c r="G32" s="152"/>
      <c r="H32" s="152"/>
      <c r="I32" s="152"/>
      <c r="J32" s="133"/>
      <c r="K32" s="133"/>
      <c r="L32" s="139"/>
      <c r="M32" s="148"/>
      <c r="N32" s="140"/>
    </row>
    <row r="34" spans="2:3" x14ac:dyDescent="0.2">
      <c r="B34" s="176" t="s">
        <v>27</v>
      </c>
      <c r="C34" s="177"/>
    </row>
    <row r="35" spans="2:3" x14ac:dyDescent="0.2">
      <c r="B35" s="134" t="s">
        <v>16</v>
      </c>
      <c r="C35" s="135" t="s">
        <v>26</v>
      </c>
    </row>
    <row r="36" spans="2:3" x14ac:dyDescent="0.2">
      <c r="B36" s="134" t="s">
        <v>13</v>
      </c>
      <c r="C36" s="135" t="s">
        <v>25</v>
      </c>
    </row>
    <row r="37" spans="2:3" x14ac:dyDescent="0.2">
      <c r="B37" s="134" t="s">
        <v>15</v>
      </c>
      <c r="C37" s="135" t="s">
        <v>24</v>
      </c>
    </row>
    <row r="38" spans="2:3" x14ac:dyDescent="0.2">
      <c r="B38" s="136" t="s">
        <v>14</v>
      </c>
      <c r="C38" s="137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4" stopIfTrue="1">
      <formula>AND(SUM($P12:$T12)&gt;0,NOT(ISBLANK(J12)))</formula>
    </cfRule>
    <cfRule type="expression" dxfId="329" priority="25" stopIfTrue="1">
      <formula>SUM($P12:$T12)&gt;0</formula>
    </cfRule>
  </conditionalFormatting>
  <conditionalFormatting sqref="C5 B1:E1 B3:E3 C19:C31 E5">
    <cfRule type="expression" dxfId="328" priority="26" stopIfTrue="1">
      <formula>ISBLANK(B1)</formula>
    </cfRule>
  </conditionalFormatting>
  <conditionalFormatting sqref="L12:N12 L14:N14 L19:N31 M15">
    <cfRule type="expression" dxfId="327" priority="27" stopIfTrue="1">
      <formula>AND(NOT(ISBLANK($C12)),ISBLANK(L12))</formula>
    </cfRule>
  </conditionalFormatting>
  <conditionalFormatting sqref="B12:B15 B19:B31">
    <cfRule type="expression" dxfId="326" priority="28" stopIfTrue="1">
      <formula>AND(NOT(ISBLANK(C12)),ISBLANK(B12))</formula>
    </cfRule>
  </conditionalFormatting>
  <conditionalFormatting sqref="A12:A15 A19:A31">
    <cfRule type="expression" dxfId="325" priority="29" stopIfTrue="1">
      <formula>AND(NOT(ISBLANK(C12)),ISBLANK(A12))</formula>
    </cfRule>
  </conditionalFormatting>
  <conditionalFormatting sqref="E12:E15 E19:E31">
    <cfRule type="expression" dxfId="324" priority="30" stopIfTrue="1">
      <formula>AND(NOT(ISBLANK(C12)),ISBLANK(E12),B12="S")</formula>
    </cfRule>
  </conditionalFormatting>
  <conditionalFormatting sqref="K15">
    <cfRule type="expression" priority="21" stopIfTrue="1">
      <formula>AND(SUM($P15:$T15)&gt;0,NOT(ISBLANK(K15)))</formula>
    </cfRule>
    <cfRule type="expression" dxfId="323" priority="22" stopIfTrue="1">
      <formula>SUM($P15:$T15)&gt;0</formula>
    </cfRule>
  </conditionalFormatting>
  <conditionalFormatting sqref="L15">
    <cfRule type="expression" dxfId="322" priority="23" stopIfTrue="1">
      <formula>AND(NOT(ISBLANK($C20)),ISBLANK(L15))</formula>
    </cfRule>
  </conditionalFormatting>
  <conditionalFormatting sqref="N15">
    <cfRule type="expression" dxfId="321" priority="20" stopIfTrue="1">
      <formula>AND(NOT(ISBLANK($C20)),ISBLANK(N15))</formula>
    </cfRule>
  </conditionalFormatting>
  <conditionalFormatting sqref="K18">
    <cfRule type="expression" priority="13" stopIfTrue="1">
      <formula>AND(SUM($P18:$T18)&gt;0,NOT(ISBLANK(K18)))</formula>
    </cfRule>
    <cfRule type="expression" dxfId="320" priority="14" stopIfTrue="1">
      <formula>SUM($P18:$T18)&gt;0</formula>
    </cfRule>
  </conditionalFormatting>
  <conditionalFormatting sqref="C18">
    <cfRule type="expression" dxfId="319" priority="15" stopIfTrue="1">
      <formula>ISBLANK(C18)</formula>
    </cfRule>
  </conditionalFormatting>
  <conditionalFormatting sqref="L18:N18">
    <cfRule type="expression" dxfId="318" priority="16" stopIfTrue="1">
      <formula>AND(NOT(ISBLANK($C18)),ISBLANK(L18))</formula>
    </cfRule>
  </conditionalFormatting>
  <conditionalFormatting sqref="B18">
    <cfRule type="expression" dxfId="317" priority="17" stopIfTrue="1">
      <formula>AND(NOT(ISBLANK(C18)),ISBLANK(B18))</formula>
    </cfRule>
  </conditionalFormatting>
  <conditionalFormatting sqref="A18">
    <cfRule type="expression" dxfId="316" priority="18" stopIfTrue="1">
      <formula>AND(NOT(ISBLANK(C18)),ISBLANK(A18))</formula>
    </cfRule>
  </conditionalFormatting>
  <conditionalFormatting sqref="E18">
    <cfRule type="expression" dxfId="315" priority="19" stopIfTrue="1">
      <formula>AND(NOT(ISBLANK(C18)),ISBLANK(E18),B18="S")</formula>
    </cfRule>
  </conditionalFormatting>
  <conditionalFormatting sqref="M16:M17">
    <cfRule type="expression" dxfId="314" priority="9" stopIfTrue="1">
      <formula>AND(NOT(ISBLANK($C16)),ISBLANK(M16))</formula>
    </cfRule>
  </conditionalFormatting>
  <conditionalFormatting sqref="B16:B17">
    <cfRule type="expression" dxfId="313" priority="10" stopIfTrue="1">
      <formula>AND(NOT(ISBLANK(C16)),ISBLANK(B16))</formula>
    </cfRule>
  </conditionalFormatting>
  <conditionalFormatting sqref="A16:A17">
    <cfRule type="expression" dxfId="312" priority="11" stopIfTrue="1">
      <formula>AND(NOT(ISBLANK(C16)),ISBLANK(A16))</formula>
    </cfRule>
  </conditionalFormatting>
  <conditionalFormatting sqref="E16:E17">
    <cfRule type="expression" dxfId="311" priority="12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310" priority="7" stopIfTrue="1">
      <formula>SUM($P16:$T16)&gt;0</formula>
    </cfRule>
  </conditionalFormatting>
  <conditionalFormatting sqref="L16:L17">
    <cfRule type="expression" dxfId="309" priority="8" stopIfTrue="1">
      <formula>AND(NOT(ISBLANK($C21)),ISBLANK(L16))</formula>
    </cfRule>
  </conditionalFormatting>
  <conditionalFormatting sqref="N16:N17">
    <cfRule type="expression" dxfId="308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307" priority="3" stopIfTrue="1">
      <formula>SUM($P13:$T13)&gt;0</formula>
    </cfRule>
  </conditionalFormatting>
  <conditionalFormatting sqref="L13 N13">
    <cfRule type="expression" dxfId="306" priority="4" stopIfTrue="1">
      <formula>AND(NOT(ISBLANK($C13)),ISBLANK(L13))</formula>
    </cfRule>
  </conditionalFormatting>
  <conditionalFormatting sqref="M13">
    <cfRule type="expression" dxfId="305" priority="1" stopIfTrue="1">
      <formula>AND(NOT(ISBLANK($C13)),ISBLANK(M13))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3"/>
  <sheetViews>
    <sheetView workbookViewId="0">
      <selection activeCell="K37" sqref="K37"/>
    </sheetView>
  </sheetViews>
  <sheetFormatPr defaultRowHeight="12.75" outlineLevelCol="1" x14ac:dyDescent="0.2"/>
  <cols>
    <col min="1" max="1" width="11.85546875" style="106" bestFit="1" customWidth="1"/>
    <col min="2" max="2" width="10.42578125" style="106" customWidth="1"/>
    <col min="3" max="6" width="15.7109375" style="106" customWidth="1"/>
    <col min="7" max="7" width="8.42578125" style="106" customWidth="1"/>
    <col min="8" max="8" width="9" style="106" customWidth="1"/>
    <col min="9" max="9" width="11.7109375" style="106" bestFit="1" customWidth="1"/>
    <col min="10" max="10" width="3" style="106" customWidth="1"/>
    <col min="11" max="11" width="40.140625" style="106" bestFit="1" customWidth="1"/>
    <col min="12" max="12" width="64.28515625" style="106" bestFit="1" customWidth="1"/>
    <col min="13" max="14" width="27.42578125" style="106" customWidth="1"/>
    <col min="15" max="15" width="9.140625" style="106"/>
    <col min="16" max="19" width="0" style="106" hidden="1" customWidth="1" outlineLevel="1"/>
    <col min="20" max="20" width="9.140625" style="106" collapsed="1"/>
    <col min="21" max="16384" width="9.140625" style="106"/>
  </cols>
  <sheetData>
    <row r="1" spans="1:26" ht="14.25" x14ac:dyDescent="0.2">
      <c r="A1" s="103" t="s">
        <v>30</v>
      </c>
      <c r="B1" s="173" t="s">
        <v>34</v>
      </c>
      <c r="C1" s="174"/>
      <c r="D1" s="174"/>
      <c r="E1" s="175"/>
      <c r="F1" s="102"/>
      <c r="G1" s="102"/>
      <c r="H1" s="102"/>
      <c r="I1" s="102"/>
      <c r="J1" s="102"/>
      <c r="K1" s="102"/>
      <c r="L1" s="104"/>
      <c r="M1" s="104"/>
      <c r="N1" s="105"/>
    </row>
    <row r="2" spans="1:26" x14ac:dyDescent="0.2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26" ht="15" x14ac:dyDescent="0.2">
      <c r="A3" s="110" t="s">
        <v>3</v>
      </c>
      <c r="B3" s="173" t="s">
        <v>208</v>
      </c>
      <c r="C3" s="174"/>
      <c r="D3" s="174"/>
      <c r="E3" s="175"/>
      <c r="F3" s="111"/>
      <c r="G3" s="111"/>
      <c r="H3" s="111"/>
      <c r="I3" s="111"/>
      <c r="J3" s="111"/>
      <c r="K3" s="111"/>
      <c r="L3" s="157"/>
      <c r="M3" s="108"/>
      <c r="N3" s="109"/>
    </row>
    <row r="4" spans="1:26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26" ht="25.5" x14ac:dyDescent="0.2">
      <c r="A5" s="112" t="s">
        <v>12</v>
      </c>
      <c r="B5" s="113" t="s">
        <v>32</v>
      </c>
      <c r="C5" s="141">
        <v>43231</v>
      </c>
      <c r="D5" s="113" t="s">
        <v>33</v>
      </c>
      <c r="E5" s="141">
        <v>43261</v>
      </c>
      <c r="F5" s="114"/>
      <c r="G5" s="115"/>
      <c r="H5" s="116"/>
      <c r="I5" s="116"/>
      <c r="J5" s="116"/>
      <c r="K5" s="116"/>
      <c r="L5" s="108"/>
      <c r="M5" s="108"/>
      <c r="N5" s="109"/>
    </row>
    <row r="6" spans="1:26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26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26" x14ac:dyDescent="0.2">
      <c r="A8" s="156" t="s">
        <v>67</v>
      </c>
      <c r="B8" s="117" t="s">
        <v>6</v>
      </c>
      <c r="C8" s="117" t="s">
        <v>7</v>
      </c>
      <c r="D8" s="117" t="s">
        <v>6</v>
      </c>
      <c r="E8" s="117" t="s">
        <v>28</v>
      </c>
      <c r="F8" s="117" t="s">
        <v>5</v>
      </c>
      <c r="G8" s="176" t="s">
        <v>21</v>
      </c>
      <c r="H8" s="180"/>
      <c r="I8" s="180"/>
      <c r="J8" s="177"/>
      <c r="K8" s="156" t="s">
        <v>70</v>
      </c>
      <c r="L8" s="117" t="s">
        <v>8</v>
      </c>
      <c r="M8" s="118" t="s">
        <v>9</v>
      </c>
      <c r="N8" s="118" t="s">
        <v>74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x14ac:dyDescent="0.2">
      <c r="A9" s="144" t="s">
        <v>68</v>
      </c>
      <c r="B9" s="120" t="s">
        <v>2</v>
      </c>
      <c r="C9" s="120" t="s">
        <v>4</v>
      </c>
      <c r="D9" s="120" t="s">
        <v>4</v>
      </c>
      <c r="E9" s="120" t="s">
        <v>29</v>
      </c>
      <c r="F9" s="120" t="s">
        <v>4</v>
      </c>
      <c r="G9" s="181"/>
      <c r="H9" s="182"/>
      <c r="I9" s="182"/>
      <c r="J9" s="183"/>
      <c r="K9" s="144" t="s">
        <v>71</v>
      </c>
      <c r="L9" s="120" t="s">
        <v>73</v>
      </c>
      <c r="M9" s="147"/>
      <c r="N9" s="149" t="s">
        <v>75</v>
      </c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x14ac:dyDescent="0.2">
      <c r="A10" s="145" t="s">
        <v>69</v>
      </c>
      <c r="B10" s="122" t="s">
        <v>10</v>
      </c>
      <c r="C10" s="122" t="s">
        <v>22</v>
      </c>
      <c r="D10" s="122" t="s">
        <v>22</v>
      </c>
      <c r="E10" s="122" t="s">
        <v>22</v>
      </c>
      <c r="F10" s="122" t="s">
        <v>22</v>
      </c>
      <c r="G10" s="123" t="s">
        <v>65</v>
      </c>
      <c r="H10" s="123" t="s">
        <v>66</v>
      </c>
      <c r="I10" s="123" t="s">
        <v>64</v>
      </c>
      <c r="J10" s="123"/>
      <c r="K10" s="146" t="s">
        <v>72</v>
      </c>
      <c r="L10" s="124"/>
      <c r="M10" s="136"/>
      <c r="N10" s="125"/>
    </row>
    <row r="11" spans="1:26" x14ac:dyDescent="0.2">
      <c r="A11" s="121"/>
      <c r="B11" s="122"/>
      <c r="C11" s="122"/>
      <c r="D11" s="122"/>
      <c r="E11" s="122"/>
      <c r="F11" s="122"/>
      <c r="G11" s="123"/>
      <c r="H11" s="123"/>
      <c r="I11" s="123"/>
      <c r="J11" s="123"/>
      <c r="K11" s="123"/>
      <c r="L11" s="124"/>
      <c r="M11" s="136"/>
      <c r="N11" s="136"/>
    </row>
    <row r="12" spans="1:26" ht="15.75" x14ac:dyDescent="0.25">
      <c r="A12" s="158">
        <v>43231</v>
      </c>
      <c r="B12" s="142" t="s">
        <v>13</v>
      </c>
      <c r="C12" s="128">
        <v>29</v>
      </c>
      <c r="D12" s="129">
        <v>0</v>
      </c>
      <c r="E12" s="128"/>
      <c r="F12" s="150">
        <v>29</v>
      </c>
      <c r="G12" s="151">
        <v>441</v>
      </c>
      <c r="H12" s="151">
        <v>4020</v>
      </c>
      <c r="I12" s="151"/>
      <c r="J12" s="130" t="s">
        <v>15</v>
      </c>
      <c r="K12" s="130" t="s">
        <v>193</v>
      </c>
      <c r="L12" s="159" t="s">
        <v>194</v>
      </c>
      <c r="M12" s="138" t="s">
        <v>195</v>
      </c>
      <c r="N12" s="138" t="s">
        <v>196</v>
      </c>
      <c r="P12" s="106" t="b">
        <f>OR(G12&lt;100,LEN(G12)=2)</f>
        <v>0</v>
      </c>
      <c r="Q12" s="106" t="b">
        <f>OR(H12&lt;1000,LEN(H12)=3)</f>
        <v>0</v>
      </c>
      <c r="R12" s="106" t="b">
        <f>IF(I12&lt;1000,TRUE)</f>
        <v>1</v>
      </c>
      <c r="S12" s="106" t="e">
        <f>OR(#REF!&lt;100000,LEN(#REF!)=5)</f>
        <v>#REF!</v>
      </c>
    </row>
    <row r="13" spans="1:26" ht="15.75" x14ac:dyDescent="0.25">
      <c r="A13" s="158">
        <v>43231</v>
      </c>
      <c r="B13" s="127" t="s">
        <v>13</v>
      </c>
      <c r="C13" s="128">
        <v>21</v>
      </c>
      <c r="D13" s="129">
        <v>0</v>
      </c>
      <c r="E13" s="128"/>
      <c r="F13" s="150">
        <v>21</v>
      </c>
      <c r="G13" s="87">
        <v>449</v>
      </c>
      <c r="H13" s="87">
        <v>4009</v>
      </c>
      <c r="I13" s="87"/>
      <c r="J13" s="87" t="s">
        <v>15</v>
      </c>
      <c r="K13" s="130" t="s">
        <v>193</v>
      </c>
      <c r="L13" s="159" t="s">
        <v>197</v>
      </c>
      <c r="M13" s="138" t="s">
        <v>198</v>
      </c>
      <c r="N13" s="138" t="s">
        <v>199</v>
      </c>
      <c r="P13" s="106" t="b">
        <f>OR(G14&lt;100,LEN(G14)=2)</f>
        <v>0</v>
      </c>
      <c r="Q13" s="106" t="b">
        <f>OR(H14&lt;1000,LEN(H14)=3)</f>
        <v>0</v>
      </c>
      <c r="R13" s="106" t="b">
        <f>IF(I14&lt;1000,TRUE)</f>
        <v>1</v>
      </c>
      <c r="S13" s="106" t="e">
        <f>OR(#REF!&lt;100000,LEN(#REF!)=5)</f>
        <v>#REF!</v>
      </c>
    </row>
    <row r="14" spans="1:26" ht="15.75" x14ac:dyDescent="0.25">
      <c r="A14" s="158">
        <v>43251</v>
      </c>
      <c r="B14" s="127" t="s">
        <v>13</v>
      </c>
      <c r="C14" s="128">
        <v>87.61</v>
      </c>
      <c r="D14" s="129">
        <v>0</v>
      </c>
      <c r="E14" s="128"/>
      <c r="F14" s="150">
        <v>87.61</v>
      </c>
      <c r="G14" s="151">
        <v>112</v>
      </c>
      <c r="H14" s="151">
        <v>4207</v>
      </c>
      <c r="I14" s="151"/>
      <c r="J14" s="130" t="s">
        <v>15</v>
      </c>
      <c r="K14" s="160" t="s">
        <v>200</v>
      </c>
      <c r="L14" s="87" t="s">
        <v>201</v>
      </c>
      <c r="M14" s="87" t="s">
        <v>202</v>
      </c>
      <c r="N14" s="87" t="s">
        <v>203</v>
      </c>
      <c r="P14" s="106" t="e">
        <f>OR(#REF!&lt;100,LEN(#REF!)=2)</f>
        <v>#REF!</v>
      </c>
      <c r="Q14" s="106" t="e">
        <f>OR(#REF!&lt;1000,LEN(#REF!)=3)</f>
        <v>#REF!</v>
      </c>
      <c r="R14" s="106" t="e">
        <f>IF(#REF!&lt;1000,TRUE)</f>
        <v>#REF!</v>
      </c>
      <c r="S14" s="106" t="e">
        <f>OR(#REF!&lt;100000,LEN(#REF!)=5)</f>
        <v>#REF!</v>
      </c>
    </row>
    <row r="15" spans="1:26" ht="15.75" x14ac:dyDescent="0.25">
      <c r="A15" s="158">
        <v>43251</v>
      </c>
      <c r="B15" s="127" t="s">
        <v>13</v>
      </c>
      <c r="C15" s="128">
        <v>505.82</v>
      </c>
      <c r="D15" s="129">
        <v>0</v>
      </c>
      <c r="E15" s="128"/>
      <c r="F15" s="150">
        <v>505.82</v>
      </c>
      <c r="G15" s="151">
        <v>112</v>
      </c>
      <c r="H15" s="151">
        <v>4207</v>
      </c>
      <c r="I15" s="151"/>
      <c r="J15" s="130" t="s">
        <v>15</v>
      </c>
      <c r="K15" s="160" t="s">
        <v>200</v>
      </c>
      <c r="L15" s="87" t="s">
        <v>201</v>
      </c>
      <c r="M15" s="87" t="s">
        <v>202</v>
      </c>
      <c r="N15" s="87" t="s">
        <v>203</v>
      </c>
      <c r="P15" s="106" t="e">
        <f>OR(#REF!&lt;100,LEN(#REF!)=2)</f>
        <v>#REF!</v>
      </c>
      <c r="Q15" s="106" t="e">
        <f>OR(#REF!&lt;1000,LEN(#REF!)=3)</f>
        <v>#REF!</v>
      </c>
      <c r="R15" s="106" t="e">
        <f>IF(#REF!&lt;1000,TRUE)</f>
        <v>#REF!</v>
      </c>
      <c r="S15" s="106" t="e">
        <f>OR(#REF!&lt;100000,LEN(#REF!)=5)</f>
        <v>#REF!</v>
      </c>
    </row>
    <row r="16" spans="1:26" ht="15.75" x14ac:dyDescent="0.25">
      <c r="A16" s="161">
        <v>43256</v>
      </c>
      <c r="B16" s="127" t="s">
        <v>15</v>
      </c>
      <c r="C16" s="128">
        <v>7.18</v>
      </c>
      <c r="D16" s="129">
        <v>1.2</v>
      </c>
      <c r="E16" s="128"/>
      <c r="F16" s="150">
        <v>5.98</v>
      </c>
      <c r="G16" s="151">
        <v>471</v>
      </c>
      <c r="H16" s="151">
        <v>4200</v>
      </c>
      <c r="I16" s="151"/>
      <c r="J16" s="130" t="s">
        <v>15</v>
      </c>
      <c r="K16" s="130" t="s">
        <v>121</v>
      </c>
      <c r="L16" s="138" t="s">
        <v>204</v>
      </c>
      <c r="M16" s="138" t="s">
        <v>205</v>
      </c>
      <c r="N16" s="138" t="s">
        <v>206</v>
      </c>
      <c r="P16" s="106" t="b">
        <f t="shared" ref="P16:P26" si="0">OR(G16&lt;100,LEN(G16)=2)</f>
        <v>0</v>
      </c>
      <c r="Q16" s="106" t="b">
        <f t="shared" ref="Q16:Q26" si="1">OR(H16&lt;1000,LEN(H16)=3)</f>
        <v>0</v>
      </c>
      <c r="R16" s="106" t="b">
        <f t="shared" ref="R16:R26" si="2">IF(I16&lt;1000,TRUE)</f>
        <v>1</v>
      </c>
      <c r="S16" s="106" t="e">
        <f>OR(#REF!&lt;100000,LEN(#REF!)=5)</f>
        <v>#REF!</v>
      </c>
    </row>
    <row r="17" spans="1:19" ht="15.75" x14ac:dyDescent="0.25">
      <c r="A17" s="126"/>
      <c r="B17" s="127"/>
      <c r="C17" s="128"/>
      <c r="D17" s="129" t="str">
        <f t="shared" ref="D17:D26" si="3">IF(B17="S",IF(ISBLANK(E17),ROUND(C17*0.2/1.2,2),E17),"")</f>
        <v/>
      </c>
      <c r="E17" s="128"/>
      <c r="F17" s="150" t="s">
        <v>63</v>
      </c>
      <c r="G17" s="151" t="s">
        <v>63</v>
      </c>
      <c r="H17" s="151" t="s">
        <v>63</v>
      </c>
      <c r="I17" s="151" t="s">
        <v>63</v>
      </c>
      <c r="J17" s="130" t="s">
        <v>15</v>
      </c>
      <c r="K17" s="130"/>
      <c r="L17" s="138"/>
      <c r="M17" s="138"/>
      <c r="N17" s="138"/>
      <c r="P17" s="106" t="b">
        <f t="shared" si="0"/>
        <v>0</v>
      </c>
      <c r="Q17" s="106" t="b">
        <f t="shared" si="1"/>
        <v>0</v>
      </c>
      <c r="R17" s="106" t="b">
        <f t="shared" si="2"/>
        <v>0</v>
      </c>
      <c r="S17" s="106" t="e">
        <f>OR(#REF!&lt;100000,LEN(#REF!)=5)</f>
        <v>#REF!</v>
      </c>
    </row>
    <row r="18" spans="1:19" ht="15.75" x14ac:dyDescent="0.25">
      <c r="A18" s="126"/>
      <c r="B18" s="127"/>
      <c r="C18" s="128"/>
      <c r="D18" s="129"/>
      <c r="E18" s="128"/>
      <c r="F18" s="150"/>
      <c r="G18" s="151"/>
      <c r="H18" s="151"/>
      <c r="I18" s="151"/>
      <c r="J18" s="130"/>
      <c r="K18" s="130"/>
      <c r="L18" s="138"/>
      <c r="M18" s="138"/>
      <c r="N18" s="138"/>
      <c r="P18" s="106" t="b">
        <f t="shared" si="0"/>
        <v>1</v>
      </c>
      <c r="Q18" s="106" t="b">
        <f t="shared" si="1"/>
        <v>1</v>
      </c>
      <c r="R18" s="106" t="b">
        <f t="shared" si="2"/>
        <v>1</v>
      </c>
      <c r="S18" s="106" t="e">
        <f>OR(#REF!&lt;100000,LEN(#REF!)=5)</f>
        <v>#REF!</v>
      </c>
    </row>
    <row r="19" spans="1:19" ht="15.75" x14ac:dyDescent="0.25">
      <c r="A19" s="126"/>
      <c r="B19" s="127"/>
      <c r="C19" s="128"/>
      <c r="D19" s="129" t="str">
        <f t="shared" si="3"/>
        <v/>
      </c>
      <c r="E19" s="128"/>
      <c r="F19" s="150" t="s">
        <v>63</v>
      </c>
      <c r="G19" s="151" t="s">
        <v>63</v>
      </c>
      <c r="H19" s="151" t="s">
        <v>63</v>
      </c>
      <c r="I19" s="151" t="s">
        <v>63</v>
      </c>
      <c r="J19" s="130" t="s">
        <v>15</v>
      </c>
      <c r="K19" s="130"/>
      <c r="L19" s="138"/>
      <c r="M19" s="138"/>
      <c r="N19" s="138"/>
      <c r="P19" s="106" t="b">
        <f t="shared" si="0"/>
        <v>0</v>
      </c>
      <c r="Q19" s="106" t="b">
        <f t="shared" si="1"/>
        <v>0</v>
      </c>
      <c r="R19" s="106" t="b">
        <f t="shared" si="2"/>
        <v>0</v>
      </c>
      <c r="S19" s="106" t="e">
        <f>OR(#REF!&lt;100000,LEN(#REF!)=5)</f>
        <v>#REF!</v>
      </c>
    </row>
    <row r="20" spans="1:19" ht="15.75" x14ac:dyDescent="0.25">
      <c r="A20" s="126"/>
      <c r="B20" s="127"/>
      <c r="C20" s="128"/>
      <c r="D20" s="129" t="str">
        <f t="shared" si="3"/>
        <v/>
      </c>
      <c r="E20" s="128"/>
      <c r="F20" s="150" t="s">
        <v>63</v>
      </c>
      <c r="G20" s="151" t="s">
        <v>63</v>
      </c>
      <c r="H20" s="151" t="s">
        <v>63</v>
      </c>
      <c r="I20" s="151" t="s">
        <v>63</v>
      </c>
      <c r="J20" s="130" t="s">
        <v>15</v>
      </c>
      <c r="K20" s="130"/>
      <c r="L20" s="138"/>
      <c r="M20" s="138"/>
      <c r="N20" s="138"/>
      <c r="P20" s="106" t="b">
        <f t="shared" si="0"/>
        <v>0</v>
      </c>
      <c r="Q20" s="106" t="b">
        <f t="shared" si="1"/>
        <v>0</v>
      </c>
      <c r="R20" s="106" t="b">
        <f t="shared" si="2"/>
        <v>0</v>
      </c>
      <c r="S20" s="106" t="e">
        <f>OR(#REF!&lt;100000,LEN(#REF!)=5)</f>
        <v>#REF!</v>
      </c>
    </row>
    <row r="21" spans="1:19" ht="15.75" x14ac:dyDescent="0.25">
      <c r="A21" s="126"/>
      <c r="B21" s="127"/>
      <c r="C21" s="128"/>
      <c r="D21" s="129" t="str">
        <f t="shared" si="3"/>
        <v/>
      </c>
      <c r="E21" s="128"/>
      <c r="F21" s="150" t="s">
        <v>63</v>
      </c>
      <c r="G21" s="151" t="s">
        <v>63</v>
      </c>
      <c r="H21" s="151" t="s">
        <v>63</v>
      </c>
      <c r="I21" s="151" t="s">
        <v>63</v>
      </c>
      <c r="J21" s="130" t="s">
        <v>15</v>
      </c>
      <c r="K21" s="130"/>
      <c r="L21" s="138"/>
      <c r="M21" s="138"/>
      <c r="N21" s="138"/>
      <c r="P21" s="106" t="b">
        <f t="shared" si="0"/>
        <v>0</v>
      </c>
      <c r="Q21" s="106" t="b">
        <f t="shared" si="1"/>
        <v>0</v>
      </c>
      <c r="R21" s="106" t="b">
        <f t="shared" si="2"/>
        <v>0</v>
      </c>
      <c r="S21" s="106" t="e">
        <f>OR(#REF!&lt;100000,LEN(#REF!)=5)</f>
        <v>#REF!</v>
      </c>
    </row>
    <row r="22" spans="1:19" ht="15.75" x14ac:dyDescent="0.25">
      <c r="A22" s="126"/>
      <c r="B22" s="127"/>
      <c r="C22" s="128"/>
      <c r="D22" s="129" t="str">
        <f t="shared" si="3"/>
        <v/>
      </c>
      <c r="E22" s="128"/>
      <c r="F22" s="150" t="s">
        <v>63</v>
      </c>
      <c r="G22" s="151" t="s">
        <v>63</v>
      </c>
      <c r="H22" s="151" t="s">
        <v>63</v>
      </c>
      <c r="I22" s="151" t="s">
        <v>63</v>
      </c>
      <c r="J22" s="130" t="s">
        <v>15</v>
      </c>
      <c r="K22" s="130"/>
      <c r="L22" s="138"/>
      <c r="M22" s="138"/>
      <c r="N22" s="138"/>
      <c r="P22" s="106" t="b">
        <f t="shared" si="0"/>
        <v>0</v>
      </c>
      <c r="Q22" s="106" t="b">
        <f t="shared" si="1"/>
        <v>0</v>
      </c>
      <c r="R22" s="106" t="b">
        <f t="shared" si="2"/>
        <v>0</v>
      </c>
      <c r="S22" s="106" t="e">
        <f>OR(#REF!&lt;100000,LEN(#REF!)=5)</f>
        <v>#REF!</v>
      </c>
    </row>
    <row r="23" spans="1:19" ht="15.75" x14ac:dyDescent="0.25">
      <c r="A23" s="126"/>
      <c r="B23" s="127"/>
      <c r="C23" s="128"/>
      <c r="D23" s="129" t="str">
        <f t="shared" si="3"/>
        <v/>
      </c>
      <c r="E23" s="128"/>
      <c r="F23" s="150" t="s">
        <v>63</v>
      </c>
      <c r="G23" s="151" t="s">
        <v>63</v>
      </c>
      <c r="H23" s="151" t="s">
        <v>63</v>
      </c>
      <c r="I23" s="151" t="s">
        <v>63</v>
      </c>
      <c r="J23" s="130" t="s">
        <v>15</v>
      </c>
      <c r="K23" s="130"/>
      <c r="L23" s="138"/>
      <c r="M23" s="138"/>
      <c r="N23" s="138"/>
      <c r="P23" s="106" t="b">
        <f t="shared" si="0"/>
        <v>0</v>
      </c>
      <c r="Q23" s="106" t="b">
        <f t="shared" si="1"/>
        <v>0</v>
      </c>
      <c r="R23" s="106" t="b">
        <f t="shared" si="2"/>
        <v>0</v>
      </c>
      <c r="S23" s="106" t="e">
        <f>OR(#REF!&lt;100000,LEN(#REF!)=5)</f>
        <v>#REF!</v>
      </c>
    </row>
    <row r="24" spans="1:19" ht="15.75" x14ac:dyDescent="0.25">
      <c r="A24" s="126"/>
      <c r="B24" s="127"/>
      <c r="C24" s="128"/>
      <c r="D24" s="129" t="str">
        <f t="shared" si="3"/>
        <v/>
      </c>
      <c r="E24" s="128"/>
      <c r="F24" s="150" t="s">
        <v>63</v>
      </c>
      <c r="G24" s="151" t="s">
        <v>63</v>
      </c>
      <c r="H24" s="151" t="s">
        <v>63</v>
      </c>
      <c r="I24" s="151" t="s">
        <v>63</v>
      </c>
      <c r="J24" s="130" t="s">
        <v>15</v>
      </c>
      <c r="K24" s="130"/>
      <c r="L24" s="138"/>
      <c r="M24" s="138"/>
      <c r="N24" s="138"/>
      <c r="P24" s="106" t="b">
        <f t="shared" si="0"/>
        <v>0</v>
      </c>
      <c r="Q24" s="106" t="b">
        <f t="shared" si="1"/>
        <v>0</v>
      </c>
      <c r="R24" s="106" t="b">
        <f t="shared" si="2"/>
        <v>0</v>
      </c>
      <c r="S24" s="106" t="e">
        <f>OR(#REF!&lt;100000,LEN(#REF!)=5)</f>
        <v>#REF!</v>
      </c>
    </row>
    <row r="25" spans="1:19" ht="15.75" x14ac:dyDescent="0.25">
      <c r="A25" s="126"/>
      <c r="B25" s="127"/>
      <c r="C25" s="128"/>
      <c r="D25" s="129" t="str">
        <f t="shared" si="3"/>
        <v/>
      </c>
      <c r="E25" s="128"/>
      <c r="F25" s="150" t="s">
        <v>63</v>
      </c>
      <c r="G25" s="151" t="s">
        <v>63</v>
      </c>
      <c r="H25" s="151" t="s">
        <v>63</v>
      </c>
      <c r="I25" s="151" t="s">
        <v>63</v>
      </c>
      <c r="J25" s="130" t="s">
        <v>15</v>
      </c>
      <c r="K25" s="130"/>
      <c r="L25" s="138"/>
      <c r="M25" s="138"/>
      <c r="N25" s="138"/>
      <c r="P25" s="106" t="b">
        <f t="shared" si="0"/>
        <v>0</v>
      </c>
      <c r="Q25" s="106" t="b">
        <f t="shared" si="1"/>
        <v>0</v>
      </c>
      <c r="R25" s="106" t="b">
        <f t="shared" si="2"/>
        <v>0</v>
      </c>
      <c r="S25" s="106" t="e">
        <f>OR(#REF!&lt;100000,LEN(#REF!)=5)</f>
        <v>#REF!</v>
      </c>
    </row>
    <row r="26" spans="1:19" ht="16.5" thickBot="1" x14ac:dyDescent="0.3">
      <c r="A26" s="126"/>
      <c r="B26" s="127"/>
      <c r="C26" s="128"/>
      <c r="D26" s="131" t="str">
        <f t="shared" si="3"/>
        <v/>
      </c>
      <c r="E26" s="128"/>
      <c r="F26" s="150" t="s">
        <v>63</v>
      </c>
      <c r="G26" s="151" t="s">
        <v>63</v>
      </c>
      <c r="H26" s="151" t="s">
        <v>63</v>
      </c>
      <c r="I26" s="151" t="s">
        <v>63</v>
      </c>
      <c r="J26" s="130" t="s">
        <v>15</v>
      </c>
      <c r="K26" s="130"/>
      <c r="L26" s="138"/>
      <c r="M26" s="138"/>
      <c r="N26" s="138"/>
      <c r="P26" s="106" t="b">
        <f t="shared" si="0"/>
        <v>0</v>
      </c>
      <c r="Q26" s="106" t="b">
        <f t="shared" si="1"/>
        <v>0</v>
      </c>
      <c r="R26" s="106" t="b">
        <f t="shared" si="2"/>
        <v>0</v>
      </c>
      <c r="S26" s="106" t="e">
        <f>OR(#REF!&lt;100000,LEN(#REF!)=5)</f>
        <v>#REF!</v>
      </c>
    </row>
    <row r="27" spans="1:19" ht="13.5" thickBot="1" x14ac:dyDescent="0.25">
      <c r="A27" s="178" t="s">
        <v>11</v>
      </c>
      <c r="B27" s="179"/>
      <c r="C27" s="132">
        <f>SUM(C12:C26)</f>
        <v>650.61</v>
      </c>
      <c r="D27" s="132">
        <f>SUM(D12:D26)</f>
        <v>1.2</v>
      </c>
      <c r="E27" s="132"/>
      <c r="F27" s="132">
        <f>SUM(F12:F26)</f>
        <v>649.41000000000008</v>
      </c>
      <c r="G27" s="152"/>
      <c r="H27" s="152"/>
      <c r="I27" s="152"/>
      <c r="J27" s="133"/>
      <c r="K27" s="133"/>
      <c r="L27" s="139"/>
      <c r="M27" s="148"/>
      <c r="N27" s="140"/>
    </row>
    <row r="29" spans="1:19" x14ac:dyDescent="0.2">
      <c r="B29" s="176" t="s">
        <v>27</v>
      </c>
      <c r="C29" s="177"/>
      <c r="F29" s="72"/>
    </row>
    <row r="30" spans="1:19" x14ac:dyDescent="0.2">
      <c r="B30" s="134" t="s">
        <v>16</v>
      </c>
      <c r="C30" s="135" t="s">
        <v>26</v>
      </c>
    </row>
    <row r="31" spans="1:19" x14ac:dyDescent="0.2">
      <c r="B31" s="134" t="s">
        <v>13</v>
      </c>
      <c r="C31" s="135" t="s">
        <v>25</v>
      </c>
    </row>
    <row r="32" spans="1:19" x14ac:dyDescent="0.2">
      <c r="B32" s="134" t="s">
        <v>15</v>
      </c>
      <c r="C32" s="135" t="s">
        <v>24</v>
      </c>
    </row>
    <row r="33" spans="2:3" x14ac:dyDescent="0.2">
      <c r="B33" s="136" t="s">
        <v>14</v>
      </c>
      <c r="C33" s="137" t="s">
        <v>23</v>
      </c>
    </row>
  </sheetData>
  <mergeCells count="6">
    <mergeCell ref="B29:C29"/>
    <mergeCell ref="B1:E1"/>
    <mergeCell ref="B3:E3"/>
    <mergeCell ref="G8:J8"/>
    <mergeCell ref="G9:J9"/>
    <mergeCell ref="A27:B27"/>
  </mergeCells>
  <conditionalFormatting sqref="J17:K26 J16 J12">
    <cfRule type="expression" priority="18" stopIfTrue="1">
      <formula>AND(SUM($P12:$T12)&gt;0,NOT(ISBLANK(J12)))</formula>
    </cfRule>
    <cfRule type="expression" dxfId="304" priority="19" stopIfTrue="1">
      <formula>SUM($P12:$T12)&gt;0</formula>
    </cfRule>
  </conditionalFormatting>
  <conditionalFormatting sqref="C5 B1:E1 B3:E3 E5 C12 C14 C16:C26">
    <cfRule type="expression" dxfId="303" priority="20" stopIfTrue="1">
      <formula>ISBLANK(B1)</formula>
    </cfRule>
  </conditionalFormatting>
  <conditionalFormatting sqref="L17:N26 L12:N12">
    <cfRule type="expression" dxfId="302" priority="21" stopIfTrue="1">
      <formula>AND(NOT(ISBLANK($C12)),ISBLANK(L12))</formula>
    </cfRule>
  </conditionalFormatting>
  <conditionalFormatting sqref="B14 B12 B16:B26">
    <cfRule type="expression" dxfId="301" priority="22" stopIfTrue="1">
      <formula>AND(NOT(ISBLANK(C12)),ISBLANK(B12))</formula>
    </cfRule>
  </conditionalFormatting>
  <conditionalFormatting sqref="A12:A14 A16:A26">
    <cfRule type="expression" dxfId="300" priority="23" stopIfTrue="1">
      <formula>AND(NOT(ISBLANK(C12)),ISBLANK(A12))</formula>
    </cfRule>
  </conditionalFormatting>
  <conditionalFormatting sqref="E14 E12 E16:E26">
    <cfRule type="expression" dxfId="299" priority="24" stopIfTrue="1">
      <formula>AND(NOT(ISBLANK(C12)),ISBLANK(E12),B12="S")</formula>
    </cfRule>
  </conditionalFormatting>
  <conditionalFormatting sqref="K12">
    <cfRule type="expression" priority="16" stopIfTrue="1">
      <formula>AND(SUM($P12:$T12)&gt;0,NOT(ISBLANK(K12)))</formula>
    </cfRule>
    <cfRule type="expression" dxfId="298" priority="17" stopIfTrue="1">
      <formula>SUM($P12:$T12)&gt;0</formula>
    </cfRule>
  </conditionalFormatting>
  <conditionalFormatting sqref="K16">
    <cfRule type="expression" priority="10" stopIfTrue="1">
      <formula>AND(SUM($P13:$T13)&gt;0,NOT(ISBLANK(K16)))</formula>
    </cfRule>
    <cfRule type="expression" dxfId="297" priority="11" stopIfTrue="1">
      <formula>SUM($P13:$T13)&gt;0</formula>
    </cfRule>
  </conditionalFormatting>
  <conditionalFormatting sqref="C13">
    <cfRule type="expression" dxfId="296" priority="12" stopIfTrue="1">
      <formula>ISBLANK(C13)</formula>
    </cfRule>
  </conditionalFormatting>
  <conditionalFormatting sqref="L16:N16">
    <cfRule type="expression" dxfId="295" priority="13" stopIfTrue="1">
      <formula>AND(NOT(ISBLANK($C13)),ISBLANK(L16))</formula>
    </cfRule>
  </conditionalFormatting>
  <conditionalFormatting sqref="B13">
    <cfRule type="expression" dxfId="294" priority="14" stopIfTrue="1">
      <formula>AND(NOT(ISBLANK(C13)),ISBLANK(B13))</formula>
    </cfRule>
  </conditionalFormatting>
  <conditionalFormatting sqref="E13">
    <cfRule type="expression" dxfId="293" priority="15" stopIfTrue="1">
      <formula>AND(NOT(ISBLANK(C13)),ISBLANK(E13),B13="S")</formula>
    </cfRule>
  </conditionalFormatting>
  <conditionalFormatting sqref="J14">
    <cfRule type="expression" priority="25" stopIfTrue="1">
      <formula>AND(SUM($P13:$T13)&gt;0,NOT(ISBLANK(J14)))</formula>
    </cfRule>
    <cfRule type="expression" dxfId="292" priority="26" stopIfTrue="1">
      <formula>SUM($P13:$T13)&gt;0</formula>
    </cfRule>
  </conditionalFormatting>
  <conditionalFormatting sqref="L13:N13">
    <cfRule type="expression" dxfId="291" priority="7" stopIfTrue="1">
      <formula>AND(NOT(ISBLANK($C13)),ISBLANK(L13))</formula>
    </cfRule>
  </conditionalFormatting>
  <conditionalFormatting sqref="K13">
    <cfRule type="expression" priority="8" stopIfTrue="1">
      <formula>AND(SUM($P13:$T13)&gt;0,NOT(ISBLANK(K13)))</formula>
    </cfRule>
    <cfRule type="expression" dxfId="290" priority="9" stopIfTrue="1">
      <formula>SUM($P13:$T13)&gt;0</formula>
    </cfRule>
  </conditionalFormatting>
  <conditionalFormatting sqref="C15">
    <cfRule type="expression" dxfId="289" priority="1" stopIfTrue="1">
      <formula>ISBLANK(C15)</formula>
    </cfRule>
  </conditionalFormatting>
  <conditionalFormatting sqref="B15">
    <cfRule type="expression" dxfId="288" priority="2" stopIfTrue="1">
      <formula>AND(NOT(ISBLANK(C15)),ISBLANK(B15))</formula>
    </cfRule>
  </conditionalFormatting>
  <conditionalFormatting sqref="A15">
    <cfRule type="expression" dxfId="287" priority="3" stopIfTrue="1">
      <formula>AND(NOT(ISBLANK(C15)),ISBLANK(A15))</formula>
    </cfRule>
  </conditionalFormatting>
  <conditionalFormatting sqref="E15">
    <cfRule type="expression" dxfId="286" priority="4" stopIfTrue="1">
      <formula>AND(NOT(ISBLANK(C15)),ISBLANK(E15),B15="S")</formula>
    </cfRule>
  </conditionalFormatting>
  <conditionalFormatting sqref="J15">
    <cfRule type="expression" priority="5" stopIfTrue="1">
      <formula>AND(SUM($P14:$T14)&gt;0,NOT(ISBLANK(J15)))</formula>
    </cfRule>
    <cfRule type="expression" dxfId="285" priority="6" stopIfTrue="1">
      <formula>SUM($P14:$T14)&gt;0</formula>
    </cfRule>
  </conditionalFormatting>
  <dataValidations count="3">
    <dataValidation type="list" allowBlank="1" showInputMessage="1" showErrorMessage="1" sqref="B12:B26">
      <formula1>$B$30:$B$33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L25" sqref="L2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85546875" style="5" bestFit="1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3" t="s">
        <v>34</v>
      </c>
      <c r="C1" s="174"/>
      <c r="D1" s="174"/>
      <c r="E1" s="175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3" t="s">
        <v>128</v>
      </c>
      <c r="C3" s="174"/>
      <c r="D3" s="174"/>
      <c r="E3" s="175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43231</v>
      </c>
      <c r="D5" s="12" t="s">
        <v>33</v>
      </c>
      <c r="E5" s="48">
        <v>43261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6" t="s">
        <v>21</v>
      </c>
      <c r="H8" s="180"/>
      <c r="I8" s="180"/>
      <c r="J8" s="177"/>
      <c r="K8" s="7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1"/>
      <c r="H9" s="182"/>
      <c r="I9" s="182"/>
      <c r="J9" s="183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74" t="s">
        <v>119</v>
      </c>
      <c r="B12" s="49" t="s">
        <v>13</v>
      </c>
      <c r="C12" s="31">
        <v>77.44</v>
      </c>
      <c r="D12" s="32">
        <v>0</v>
      </c>
      <c r="E12" s="31"/>
      <c r="F12" s="56">
        <f t="shared" ref="F12:F13" si="0">C12-D12</f>
        <v>77.44</v>
      </c>
      <c r="G12" s="57">
        <v>473</v>
      </c>
      <c r="H12" s="57">
        <v>4020</v>
      </c>
      <c r="I12" s="60" t="s">
        <v>120</v>
      </c>
      <c r="J12" s="63" t="s">
        <v>15</v>
      </c>
      <c r="K12" s="63" t="s">
        <v>121</v>
      </c>
      <c r="L12" s="65" t="s">
        <v>122</v>
      </c>
      <c r="M12" s="62" t="s">
        <v>39</v>
      </c>
      <c r="N12" s="62" t="s">
        <v>123</v>
      </c>
    </row>
    <row r="13" spans="1:26" ht="15.75" x14ac:dyDescent="0.25">
      <c r="A13" s="74" t="s">
        <v>124</v>
      </c>
      <c r="B13" s="49" t="s">
        <v>15</v>
      </c>
      <c r="C13" s="31">
        <v>179.5</v>
      </c>
      <c r="D13" s="32">
        <f t="shared" ref="D13:D25" si="1">IF(B13="S",IF(ISBLANK(E13),ROUND(C13*0.2/1.2,2),E13),"")</f>
        <v>29.92</v>
      </c>
      <c r="E13" s="31"/>
      <c r="F13" s="56">
        <f t="shared" si="0"/>
        <v>149.57999999999998</v>
      </c>
      <c r="G13" s="57">
        <v>340</v>
      </c>
      <c r="H13" s="57">
        <v>4020</v>
      </c>
      <c r="I13" s="60"/>
      <c r="J13" s="63" t="s">
        <v>15</v>
      </c>
      <c r="K13" s="63" t="s">
        <v>125</v>
      </c>
      <c r="L13" s="62" t="s">
        <v>126</v>
      </c>
      <c r="M13" s="62" t="s">
        <v>61</v>
      </c>
      <c r="N13" s="62" t="s">
        <v>127</v>
      </c>
    </row>
    <row r="14" spans="1:26" ht="15.75" x14ac:dyDescent="0.25">
      <c r="A14" s="74"/>
      <c r="B14" s="49"/>
      <c r="C14" s="31"/>
      <c r="D14" s="32" t="str">
        <f t="shared" si="1"/>
        <v/>
      </c>
      <c r="E14" s="31"/>
      <c r="F14" s="56"/>
      <c r="G14" s="57"/>
      <c r="H14" s="57"/>
      <c r="I14" s="60"/>
      <c r="J14" s="63" t="s">
        <v>15</v>
      </c>
      <c r="K14" s="63"/>
      <c r="L14" s="62"/>
      <c r="M14" s="62"/>
      <c r="N14" s="62"/>
      <c r="P14" s="5" t="b">
        <f t="shared" ref="P14:P25" si="2">OR(G14&lt;100,LEN(G14)=2)</f>
        <v>1</v>
      </c>
      <c r="Q14" s="5" t="b">
        <f t="shared" ref="Q14:Q25" si="3">OR(H14&lt;1000,LEN(H14)=3)</f>
        <v>1</v>
      </c>
      <c r="R14" s="5" t="b">
        <f t="shared" ref="R14:R25" si="4">IF(I14&lt;1000,TRUE)</f>
        <v>1</v>
      </c>
      <c r="S14" s="5" t="e">
        <f>OR(#REF!&lt;100000,LEN(#REF!)=5)</f>
        <v>#REF!</v>
      </c>
    </row>
    <row r="15" spans="1:26" ht="15.75" x14ac:dyDescent="0.25">
      <c r="A15" s="77"/>
      <c r="B15" s="30"/>
      <c r="C15" s="31"/>
      <c r="D15" s="32" t="str">
        <f t="shared" si="1"/>
        <v/>
      </c>
      <c r="E15" s="31"/>
      <c r="F15" s="56"/>
      <c r="G15" s="57"/>
      <c r="H15" s="57"/>
      <c r="I15" s="60"/>
      <c r="J15" s="63" t="s">
        <v>15</v>
      </c>
      <c r="K15" s="63"/>
      <c r="L15" s="62"/>
      <c r="M15" s="62"/>
      <c r="N15" s="62"/>
      <c r="P15" s="5" t="b">
        <f t="shared" si="2"/>
        <v>1</v>
      </c>
      <c r="Q15" s="5" t="b">
        <f t="shared" si="3"/>
        <v>1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1"/>
        <v/>
      </c>
      <c r="E16" s="31"/>
      <c r="F16" s="56"/>
      <c r="G16" s="57"/>
      <c r="H16" s="57"/>
      <c r="I16" s="60"/>
      <c r="J16" s="63" t="s">
        <v>15</v>
      </c>
      <c r="K16" s="63"/>
      <c r="L16" s="62"/>
      <c r="M16" s="62"/>
      <c r="N16" s="62"/>
      <c r="P16" s="5" t="b">
        <f t="shared" si="2"/>
        <v>1</v>
      </c>
      <c r="Q16" s="5" t="b">
        <f t="shared" si="3"/>
        <v>1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1"/>
        <v/>
      </c>
      <c r="E17" s="31"/>
      <c r="F17" s="56"/>
      <c r="G17" s="57" t="s">
        <v>63</v>
      </c>
      <c r="H17" s="57" t="s">
        <v>63</v>
      </c>
      <c r="I17" s="57" t="s">
        <v>63</v>
      </c>
      <c r="J17" s="63" t="s">
        <v>15</v>
      </c>
      <c r="K17" s="63"/>
      <c r="L17" s="62"/>
      <c r="M17" s="62"/>
      <c r="N17" s="62"/>
      <c r="P17" s="5" t="b">
        <f t="shared" si="2"/>
        <v>0</v>
      </c>
      <c r="Q17" s="5" t="b">
        <f t="shared" si="3"/>
        <v>0</v>
      </c>
      <c r="R17" s="5" t="b">
        <f t="shared" si="4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1"/>
        <v/>
      </c>
      <c r="E18" s="31"/>
      <c r="F18" s="56"/>
      <c r="G18" s="57" t="s">
        <v>63</v>
      </c>
      <c r="H18" s="57" t="s">
        <v>63</v>
      </c>
      <c r="I18" s="57" t="s">
        <v>63</v>
      </c>
      <c r="J18" s="63" t="s">
        <v>15</v>
      </c>
      <c r="K18" s="63"/>
      <c r="L18" s="62"/>
      <c r="M18" s="62"/>
      <c r="N18" s="62"/>
      <c r="P18" s="5" t="b">
        <f t="shared" si="2"/>
        <v>0</v>
      </c>
      <c r="Q18" s="5" t="b">
        <f t="shared" si="3"/>
        <v>0</v>
      </c>
      <c r="R18" s="5" t="b">
        <f t="shared" si="4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1"/>
        <v/>
      </c>
      <c r="E19" s="31"/>
      <c r="F19" s="56"/>
      <c r="G19" s="57" t="s">
        <v>63</v>
      </c>
      <c r="H19" s="57" t="s">
        <v>63</v>
      </c>
      <c r="I19" s="57" t="s">
        <v>63</v>
      </c>
      <c r="J19" s="63" t="s">
        <v>15</v>
      </c>
      <c r="K19" s="63"/>
      <c r="L19" s="62"/>
      <c r="M19" s="62"/>
      <c r="N19" s="62"/>
      <c r="P19" s="5" t="b">
        <f t="shared" si="2"/>
        <v>0</v>
      </c>
      <c r="Q19" s="5" t="b">
        <f t="shared" si="3"/>
        <v>0</v>
      </c>
      <c r="R19" s="5" t="b">
        <f t="shared" si="4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1"/>
        <v/>
      </c>
      <c r="E20" s="31"/>
      <c r="F20" s="56"/>
      <c r="G20" s="57" t="s">
        <v>63</v>
      </c>
      <c r="H20" s="57" t="s">
        <v>63</v>
      </c>
      <c r="I20" s="57" t="s">
        <v>63</v>
      </c>
      <c r="J20" s="63" t="s">
        <v>15</v>
      </c>
      <c r="K20" s="63"/>
      <c r="L20" s="62"/>
      <c r="M20" s="62"/>
      <c r="N20" s="62"/>
      <c r="P20" s="5" t="b">
        <f t="shared" si="2"/>
        <v>0</v>
      </c>
      <c r="Q20" s="5" t="b">
        <f t="shared" si="3"/>
        <v>0</v>
      </c>
      <c r="R20" s="5" t="b">
        <f t="shared" si="4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1"/>
        <v/>
      </c>
      <c r="E21" s="31"/>
      <c r="F21" s="56"/>
      <c r="G21" s="57" t="s">
        <v>63</v>
      </c>
      <c r="H21" s="57" t="s">
        <v>63</v>
      </c>
      <c r="I21" s="57" t="s">
        <v>63</v>
      </c>
      <c r="J21" s="63" t="s">
        <v>15</v>
      </c>
      <c r="K21" s="63"/>
      <c r="L21" s="62"/>
      <c r="M21" s="62"/>
      <c r="N21" s="62"/>
      <c r="P21" s="5" t="b">
        <f t="shared" si="2"/>
        <v>0</v>
      </c>
      <c r="Q21" s="5" t="b">
        <f t="shared" si="3"/>
        <v>0</v>
      </c>
      <c r="R21" s="5" t="b">
        <f t="shared" si="4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1"/>
        <v/>
      </c>
      <c r="E22" s="31"/>
      <c r="F22" s="56"/>
      <c r="G22" s="57" t="s">
        <v>63</v>
      </c>
      <c r="H22" s="57" t="s">
        <v>63</v>
      </c>
      <c r="I22" s="57" t="s">
        <v>63</v>
      </c>
      <c r="J22" s="63" t="s">
        <v>15</v>
      </c>
      <c r="K22" s="63"/>
      <c r="L22" s="62"/>
      <c r="M22" s="62"/>
      <c r="N22" s="62"/>
      <c r="P22" s="5" t="b">
        <f t="shared" si="2"/>
        <v>0</v>
      </c>
      <c r="Q22" s="5" t="b">
        <f t="shared" si="3"/>
        <v>0</v>
      </c>
      <c r="R22" s="5" t="b">
        <f t="shared" si="4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1"/>
        <v/>
      </c>
      <c r="E23" s="31"/>
      <c r="F23" s="56"/>
      <c r="G23" s="57" t="s">
        <v>63</v>
      </c>
      <c r="H23" s="57" t="s">
        <v>63</v>
      </c>
      <c r="I23" s="57" t="s">
        <v>63</v>
      </c>
      <c r="J23" s="63" t="s">
        <v>15</v>
      </c>
      <c r="K23" s="63"/>
      <c r="L23" s="62"/>
      <c r="M23" s="62"/>
      <c r="N23" s="62"/>
      <c r="P23" s="5" t="b">
        <f t="shared" si="2"/>
        <v>0</v>
      </c>
      <c r="Q23" s="5" t="b">
        <f t="shared" si="3"/>
        <v>0</v>
      </c>
      <c r="R23" s="5" t="b">
        <f t="shared" si="4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1"/>
        <v/>
      </c>
      <c r="E24" s="31"/>
      <c r="F24" s="56"/>
      <c r="G24" s="57" t="s">
        <v>63</v>
      </c>
      <c r="H24" s="57" t="s">
        <v>63</v>
      </c>
      <c r="I24" s="57" t="s">
        <v>63</v>
      </c>
      <c r="J24" s="63" t="s">
        <v>15</v>
      </c>
      <c r="K24" s="63"/>
      <c r="L24" s="62"/>
      <c r="M24" s="62"/>
      <c r="N24" s="62"/>
      <c r="P24" s="5" t="b">
        <f t="shared" si="2"/>
        <v>0</v>
      </c>
      <c r="Q24" s="5" t="b">
        <f t="shared" si="3"/>
        <v>0</v>
      </c>
      <c r="R24" s="5" t="b">
        <f t="shared" si="4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1"/>
        <v/>
      </c>
      <c r="E25" s="31"/>
      <c r="F25" s="56"/>
      <c r="G25" s="57" t="s">
        <v>63</v>
      </c>
      <c r="H25" s="57" t="s">
        <v>63</v>
      </c>
      <c r="I25" s="57" t="s">
        <v>63</v>
      </c>
      <c r="J25" s="63" t="s">
        <v>15</v>
      </c>
      <c r="K25" s="63"/>
      <c r="L25" s="62"/>
      <c r="M25" s="62"/>
      <c r="N25" s="62"/>
      <c r="P25" s="5" t="b">
        <f t="shared" si="2"/>
        <v>0</v>
      </c>
      <c r="Q25" s="5" t="b">
        <f t="shared" si="3"/>
        <v>0</v>
      </c>
      <c r="R25" s="5" t="b">
        <f t="shared" si="4"/>
        <v>0</v>
      </c>
      <c r="S25" s="5" t="e">
        <f>OR(#REF!&lt;100000,LEN(#REF!)=5)</f>
        <v>#REF!</v>
      </c>
    </row>
    <row r="26" spans="1:19" ht="13.5" thickBot="1" x14ac:dyDescent="0.25">
      <c r="A26" s="178" t="s">
        <v>11</v>
      </c>
      <c r="B26" s="179"/>
      <c r="C26" s="39">
        <f>SUM(C12:C25)</f>
        <v>256.94</v>
      </c>
      <c r="D26" s="39">
        <f>SUM(D12:D25)</f>
        <v>29.92</v>
      </c>
      <c r="E26" s="39"/>
      <c r="F26" s="39">
        <f>SUM(F12:F25)</f>
        <v>227.01999999999998</v>
      </c>
      <c r="G26" s="58"/>
      <c r="H26" s="58"/>
      <c r="I26" s="58"/>
      <c r="J26" s="40"/>
      <c r="K26" s="40"/>
      <c r="L26" s="46"/>
      <c r="M26" s="54"/>
      <c r="N26" s="47"/>
    </row>
    <row r="28" spans="1:19" x14ac:dyDescent="0.2">
      <c r="B28" s="176" t="s">
        <v>27</v>
      </c>
      <c r="C28" s="177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5" stopIfTrue="1">
      <formula>AND(SUM($P12:$T12)&gt;0,NOT(ISBLANK(J12)))</formula>
    </cfRule>
    <cfRule type="expression" dxfId="284" priority="6" stopIfTrue="1">
      <formula>SUM($P12:$T12)&gt;0</formula>
    </cfRule>
  </conditionalFormatting>
  <conditionalFormatting sqref="C5 B1:E1 B3:E3 C13:C25 E5">
    <cfRule type="expression" dxfId="283" priority="7" stopIfTrue="1">
      <formula>ISBLANK(B1)</formula>
    </cfRule>
  </conditionalFormatting>
  <conditionalFormatting sqref="L14:N25 L13">
    <cfRule type="expression" dxfId="282" priority="8" stopIfTrue="1">
      <formula>AND(NOT(ISBLANK($C13)),ISBLANK(L13))</formula>
    </cfRule>
  </conditionalFormatting>
  <conditionalFormatting sqref="B12:B25">
    <cfRule type="expression" dxfId="281" priority="9" stopIfTrue="1">
      <formula>AND(NOT(ISBLANK(C12)),ISBLANK(B12))</formula>
    </cfRule>
  </conditionalFormatting>
  <conditionalFormatting sqref="A12:A25">
    <cfRule type="expression" dxfId="280" priority="10" stopIfTrue="1">
      <formula>AND(NOT(ISBLANK(C12)),ISBLANK(A12))</formula>
    </cfRule>
  </conditionalFormatting>
  <conditionalFormatting sqref="E13:E25">
    <cfRule type="expression" dxfId="279" priority="11" stopIfTrue="1">
      <formula>AND(NOT(ISBLANK(C13)),ISBLANK(E13),B13="S")</formula>
    </cfRule>
  </conditionalFormatting>
  <conditionalFormatting sqref="L12:N12">
    <cfRule type="expression" dxfId="278" priority="12" stopIfTrue="1">
      <formula>AND(NOT(ISBLANK(#REF!)),ISBLANK(L12))</formula>
    </cfRule>
  </conditionalFormatting>
  <conditionalFormatting sqref="C12">
    <cfRule type="expression" dxfId="277" priority="3" stopIfTrue="1">
      <formula>ISBLANK(C12)</formula>
    </cfRule>
  </conditionalFormatting>
  <conditionalFormatting sqref="E12">
    <cfRule type="expression" dxfId="276" priority="4" stopIfTrue="1">
      <formula>AND(NOT(ISBLANK(C12)),ISBLANK(E12),B12="S")</formula>
    </cfRule>
  </conditionalFormatting>
  <conditionalFormatting sqref="M13">
    <cfRule type="expression" dxfId="275" priority="2" stopIfTrue="1">
      <formula>AND(NOT(ISBLANK(#REF!)),ISBLANK(M13))</formula>
    </cfRule>
  </conditionalFormatting>
  <conditionalFormatting sqref="N13">
    <cfRule type="expression" dxfId="274" priority="1" stopIfTrue="1">
      <formula>AND(NOT(ISBLANK(#REF!)),ISBLANK(N13))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25">
      <formula1>$B$29:$B$32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K21" sqref="K2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3" t="s">
        <v>94</v>
      </c>
      <c r="C1" s="174"/>
      <c r="D1" s="174"/>
      <c r="E1" s="175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3" t="s">
        <v>112</v>
      </c>
      <c r="C3" s="174"/>
      <c r="D3" s="174"/>
      <c r="E3" s="175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43231</v>
      </c>
      <c r="D5" s="12" t="s">
        <v>33</v>
      </c>
      <c r="E5" s="68">
        <v>43261</v>
      </c>
      <c r="F5" s="69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6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6" t="s">
        <v>21</v>
      </c>
      <c r="H8" s="180"/>
      <c r="I8" s="180"/>
      <c r="J8" s="177"/>
      <c r="K8" s="66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1"/>
      <c r="H9" s="182"/>
      <c r="I9" s="182"/>
      <c r="J9" s="183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>
        <v>43234</v>
      </c>
      <c r="B12" s="30" t="s">
        <v>15</v>
      </c>
      <c r="C12" s="31">
        <v>259.14</v>
      </c>
      <c r="D12" s="32">
        <f t="shared" ref="D12:D28" si="0">IF(B12="S",IF(ISBLANK(E12),ROUND(C12*0.2/1.2,2),E12),"")</f>
        <v>43.19</v>
      </c>
      <c r="E12" s="31"/>
      <c r="F12" s="56">
        <f t="shared" ref="F12:F29" si="1">C12-D12</f>
        <v>215.95</v>
      </c>
      <c r="G12" s="57">
        <v>511</v>
      </c>
      <c r="H12" s="57">
        <v>4014</v>
      </c>
      <c r="I12" s="60"/>
      <c r="J12" s="37" t="s">
        <v>15</v>
      </c>
      <c r="K12" s="37" t="s">
        <v>95</v>
      </c>
      <c r="L12" s="45" t="s">
        <v>96</v>
      </c>
      <c r="M12" s="45" t="s">
        <v>97</v>
      </c>
      <c r="N12" s="45" t="s">
        <v>98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1</v>
      </c>
      <c r="S12" s="5" t="e">
        <f>OR(#REF!&lt;100000,LEN(#REF!)=5)</f>
        <v>#REF!</v>
      </c>
    </row>
    <row r="13" spans="1:26" ht="15.75" x14ac:dyDescent="0.25">
      <c r="A13" s="59">
        <v>43235</v>
      </c>
      <c r="B13" s="30" t="s">
        <v>15</v>
      </c>
      <c r="C13" s="31">
        <v>255.59</v>
      </c>
      <c r="D13" s="32">
        <f t="shared" si="0"/>
        <v>42.6</v>
      </c>
      <c r="E13" s="31"/>
      <c r="F13" s="56">
        <f t="shared" si="1"/>
        <v>212.99</v>
      </c>
      <c r="G13" s="57">
        <v>510</v>
      </c>
      <c r="H13" s="57">
        <v>3001</v>
      </c>
      <c r="I13" s="60" t="s">
        <v>99</v>
      </c>
      <c r="J13" s="37" t="s">
        <v>15</v>
      </c>
      <c r="K13" s="37" t="s">
        <v>95</v>
      </c>
      <c r="L13" s="45" t="s">
        <v>100</v>
      </c>
      <c r="M13" s="45" t="s">
        <v>101</v>
      </c>
      <c r="N13" s="45" t="s">
        <v>102</v>
      </c>
      <c r="P13" s="5" t="b">
        <f t="shared" si="2"/>
        <v>0</v>
      </c>
      <c r="Q13" s="5" t="b">
        <f t="shared" si="3"/>
        <v>0</v>
      </c>
      <c r="R13" s="5" t="b">
        <f t="shared" si="4"/>
        <v>0</v>
      </c>
      <c r="S13" s="5" t="e">
        <f>OR(#REF!&lt;100000,LEN(#REF!)=5)</f>
        <v>#REF!</v>
      </c>
    </row>
    <row r="14" spans="1:26" ht="15.75" x14ac:dyDescent="0.25">
      <c r="A14" s="59">
        <v>43242</v>
      </c>
      <c r="B14" s="30" t="s">
        <v>15</v>
      </c>
      <c r="C14" s="31">
        <v>44.8</v>
      </c>
      <c r="D14" s="32">
        <f t="shared" si="0"/>
        <v>7.47</v>
      </c>
      <c r="E14" s="31"/>
      <c r="F14" s="56">
        <f t="shared" si="1"/>
        <v>37.33</v>
      </c>
      <c r="G14" s="57">
        <v>512</v>
      </c>
      <c r="H14" s="57">
        <v>2001</v>
      </c>
      <c r="I14" s="60" t="s">
        <v>103</v>
      </c>
      <c r="J14" s="37" t="s">
        <v>15</v>
      </c>
      <c r="K14" s="37" t="s">
        <v>95</v>
      </c>
      <c r="L14" s="45" t="s">
        <v>104</v>
      </c>
      <c r="M14" s="45" t="s">
        <v>105</v>
      </c>
      <c r="N14" s="45" t="s">
        <v>106</v>
      </c>
    </row>
    <row r="15" spans="1:26" ht="15.75" x14ac:dyDescent="0.25">
      <c r="A15" s="59">
        <v>43252</v>
      </c>
      <c r="B15" s="30" t="s">
        <v>15</v>
      </c>
      <c r="C15" s="31">
        <v>12</v>
      </c>
      <c r="D15" s="32">
        <v>2</v>
      </c>
      <c r="E15" s="31"/>
      <c r="F15" s="56">
        <f t="shared" si="1"/>
        <v>10</v>
      </c>
      <c r="G15" s="57">
        <v>510</v>
      </c>
      <c r="H15" s="57">
        <v>2215</v>
      </c>
      <c r="I15" s="60" t="s">
        <v>99</v>
      </c>
      <c r="J15" s="37" t="s">
        <v>15</v>
      </c>
      <c r="K15" s="37" t="s">
        <v>95</v>
      </c>
      <c r="L15" s="45" t="s">
        <v>107</v>
      </c>
      <c r="M15" s="45" t="s">
        <v>108</v>
      </c>
      <c r="N15" s="45" t="s">
        <v>98</v>
      </c>
    </row>
    <row r="16" spans="1:26" ht="15.75" x14ac:dyDescent="0.25">
      <c r="A16" s="59">
        <v>43255</v>
      </c>
      <c r="B16" s="30" t="s">
        <v>15</v>
      </c>
      <c r="C16" s="31">
        <v>26.32</v>
      </c>
      <c r="D16" s="32">
        <f t="shared" si="0"/>
        <v>4.38</v>
      </c>
      <c r="E16" s="31">
        <v>4.38</v>
      </c>
      <c r="F16" s="56">
        <f t="shared" si="1"/>
        <v>21.94</v>
      </c>
      <c r="G16" s="57">
        <v>510</v>
      </c>
      <c r="H16" s="57">
        <v>2215</v>
      </c>
      <c r="I16" s="60" t="s">
        <v>99</v>
      </c>
      <c r="J16" s="37" t="s">
        <v>15</v>
      </c>
      <c r="K16" s="37" t="s">
        <v>95</v>
      </c>
      <c r="L16" s="45" t="s">
        <v>109</v>
      </c>
      <c r="M16" s="45" t="s">
        <v>110</v>
      </c>
      <c r="N16" s="45" t="s">
        <v>111</v>
      </c>
    </row>
    <row r="17" spans="1:19" ht="15.75" x14ac:dyDescent="0.25">
      <c r="A17" s="59"/>
      <c r="B17" s="30"/>
      <c r="C17" s="31"/>
      <c r="D17" s="32"/>
      <c r="E17" s="31"/>
      <c r="F17" s="56"/>
      <c r="G17" s="57"/>
      <c r="H17" s="57"/>
      <c r="I17" s="60"/>
      <c r="J17" s="37"/>
      <c r="K17" s="37"/>
      <c r="L17" s="45"/>
      <c r="M17" s="45"/>
      <c r="N17" s="45"/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60"/>
      <c r="J18" s="37"/>
      <c r="K18" s="37"/>
      <c r="L18" s="45"/>
      <c r="M18" s="45"/>
      <c r="N18" s="45"/>
    </row>
    <row r="19" spans="1:19" ht="15.75" x14ac:dyDescent="0.25">
      <c r="A19" s="59"/>
      <c r="B19" s="30"/>
      <c r="C19" s="31"/>
      <c r="D19" s="32"/>
      <c r="E19" s="31"/>
      <c r="F19" s="56"/>
      <c r="G19" s="57"/>
      <c r="H19" s="57"/>
      <c r="I19" s="60"/>
      <c r="J19" s="37"/>
      <c r="K19" s="37"/>
      <c r="L19" s="45"/>
      <c r="M19" s="45"/>
      <c r="N19" s="45"/>
    </row>
    <row r="20" spans="1:19" ht="15.75" x14ac:dyDescent="0.25">
      <c r="A20" s="59"/>
      <c r="B20" s="49"/>
      <c r="C20" s="31"/>
      <c r="D20" s="32"/>
      <c r="E20" s="31"/>
      <c r="F20" s="56"/>
      <c r="G20" s="57"/>
      <c r="H20" s="57"/>
      <c r="I20" s="60"/>
      <c r="J20" s="37"/>
      <c r="K20" s="37"/>
      <c r="L20" s="45"/>
      <c r="M20" s="45"/>
      <c r="N20" s="45"/>
    </row>
    <row r="21" spans="1:19" ht="15.75" x14ac:dyDescent="0.25">
      <c r="A21" s="59"/>
      <c r="B21" s="49"/>
      <c r="C21" s="31"/>
      <c r="D21" s="32"/>
      <c r="E21" s="31"/>
      <c r="F21" s="56"/>
      <c r="G21" s="57"/>
      <c r="H21" s="57"/>
      <c r="I21" s="60"/>
      <c r="J21" s="37"/>
      <c r="K21" s="37"/>
      <c r="L21" s="45"/>
      <c r="M21" s="45"/>
      <c r="N21" s="45"/>
    </row>
    <row r="22" spans="1:19" ht="15.75" x14ac:dyDescent="0.25">
      <c r="A22" s="59"/>
      <c r="B22" s="30"/>
      <c r="C22" s="31"/>
      <c r="D22" s="32"/>
      <c r="E22" s="31"/>
      <c r="F22" s="56"/>
      <c r="G22" s="57"/>
      <c r="H22" s="57"/>
      <c r="I22" s="60"/>
      <c r="J22" s="37"/>
      <c r="K22" s="37"/>
      <c r="L22" s="45"/>
      <c r="M22" s="45"/>
      <c r="N22" s="45"/>
    </row>
    <row r="23" spans="1:19" ht="15.75" x14ac:dyDescent="0.25">
      <c r="A23" s="59"/>
      <c r="B23" s="49"/>
      <c r="C23" s="31"/>
      <c r="D23" s="32"/>
      <c r="E23" s="31"/>
      <c r="F23" s="56"/>
      <c r="G23" s="57"/>
      <c r="H23" s="57"/>
      <c r="I23" s="60"/>
      <c r="J23" s="37"/>
      <c r="K23" s="37"/>
      <c r="L23" s="45"/>
      <c r="M23" s="45"/>
      <c r="N23" s="45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59"/>
      <c r="B24" s="49"/>
      <c r="C24" s="31"/>
      <c r="D24" s="32"/>
      <c r="E24" s="31"/>
      <c r="F24" s="56"/>
      <c r="G24" s="57"/>
      <c r="H24" s="57"/>
      <c r="I24" s="60"/>
      <c r="J24" s="37"/>
      <c r="K24" s="37"/>
      <c r="L24" s="45"/>
      <c r="M24" s="45"/>
      <c r="N24" s="45"/>
    </row>
    <row r="25" spans="1:19" ht="15.75" x14ac:dyDescent="0.25">
      <c r="A25" s="59"/>
      <c r="B25" s="49"/>
      <c r="C25" s="31"/>
      <c r="D25" s="32"/>
      <c r="E25" s="31"/>
      <c r="F25" s="56"/>
      <c r="G25" s="57"/>
      <c r="H25" s="57"/>
      <c r="I25" s="60"/>
      <c r="J25" s="37"/>
      <c r="K25" s="37"/>
      <c r="L25" s="45"/>
      <c r="M25" s="45"/>
      <c r="N25" s="45"/>
    </row>
    <row r="26" spans="1:19" ht="15.75" x14ac:dyDescent="0.25">
      <c r="A26" s="59"/>
      <c r="B26" s="30"/>
      <c r="C26" s="31"/>
      <c r="D26" s="32" t="str">
        <f t="shared" si="0"/>
        <v/>
      </c>
      <c r="E26" s="31"/>
      <c r="F26" s="56"/>
      <c r="G26" s="57"/>
      <c r="H26" s="57"/>
      <c r="I26" s="60"/>
      <c r="J26" s="37"/>
      <c r="K26" s="37"/>
      <c r="L26" s="45"/>
      <c r="M26" s="45"/>
      <c r="N26" s="45"/>
    </row>
    <row r="27" spans="1:19" ht="15.75" x14ac:dyDescent="0.25">
      <c r="A27" s="59"/>
      <c r="B27" s="30"/>
      <c r="C27" s="31"/>
      <c r="D27" s="32" t="str">
        <f t="shared" si="0"/>
        <v/>
      </c>
      <c r="E27" s="31"/>
      <c r="F27" s="56"/>
      <c r="G27" s="57"/>
      <c r="H27" s="57"/>
      <c r="I27" s="60"/>
      <c r="J27" s="37"/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6"/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78" t="s">
        <v>11</v>
      </c>
      <c r="B29" s="179"/>
      <c r="C29" s="39">
        <f>SUM(C12:C28)</f>
        <v>597.85</v>
      </c>
      <c r="D29" s="39">
        <f>SUM(D12:D28)</f>
        <v>99.639999999999986</v>
      </c>
      <c r="E29" s="39"/>
      <c r="F29" s="70">
        <f t="shared" si="1"/>
        <v>498.21000000000004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176" t="s">
        <v>27</v>
      </c>
      <c r="C31" s="177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71"/>
      <c r="K33" s="72"/>
    </row>
    <row r="34" spans="2:11" x14ac:dyDescent="0.2">
      <c r="B34" s="41" t="s">
        <v>15</v>
      </c>
      <c r="C34" s="42" t="s">
        <v>24</v>
      </c>
      <c r="I34" s="71"/>
      <c r="K34" s="72"/>
    </row>
    <row r="35" spans="2:11" x14ac:dyDescent="0.2">
      <c r="B35" s="43" t="s">
        <v>14</v>
      </c>
      <c r="C35" s="44" t="s">
        <v>23</v>
      </c>
      <c r="I35" s="71"/>
      <c r="K35" s="72"/>
    </row>
    <row r="36" spans="2:11" x14ac:dyDescent="0.2">
      <c r="I36" s="71"/>
      <c r="K36" s="72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273" priority="102" stopIfTrue="1">
      <formula>SUM($P12:$T12)&gt;0</formula>
    </cfRule>
  </conditionalFormatting>
  <conditionalFormatting sqref="C5 B1:E1 B3:E3 C12 C14 C28 C17 C20 C22:C25">
    <cfRule type="expression" dxfId="272" priority="103" stopIfTrue="1">
      <formula>ISBLANK(B1)</formula>
    </cfRule>
  </conditionalFormatting>
  <conditionalFormatting sqref="L28:N28 N27">
    <cfRule type="expression" dxfId="271" priority="104" stopIfTrue="1">
      <formula>AND(NOT(ISBLANK($C27)),ISBLANK(L27))</formula>
    </cfRule>
  </conditionalFormatting>
  <conditionalFormatting sqref="B12 B28 B17 B21:B25">
    <cfRule type="expression" dxfId="270" priority="105" stopIfTrue="1">
      <formula>AND(NOT(ISBLANK(C12)),ISBLANK(B12))</formula>
    </cfRule>
  </conditionalFormatting>
  <conditionalFormatting sqref="A12 A14 A28 A17 A23">
    <cfRule type="expression" dxfId="269" priority="106" stopIfTrue="1">
      <formula>AND(NOT(ISBLANK(C12)),ISBLANK(A12))</formula>
    </cfRule>
  </conditionalFormatting>
  <conditionalFormatting sqref="E14:E25 E28">
    <cfRule type="expression" dxfId="268" priority="107" stopIfTrue="1">
      <formula>AND(NOT(ISBLANK(C14)),ISBLANK(E14),B14="S")</formula>
    </cfRule>
  </conditionalFormatting>
  <conditionalFormatting sqref="C13">
    <cfRule type="expression" dxfId="267" priority="97" stopIfTrue="1">
      <formula>ISBLANK(C13)</formula>
    </cfRule>
  </conditionalFormatting>
  <conditionalFormatting sqref="M20">
    <cfRule type="expression" dxfId="266" priority="42" stopIfTrue="1">
      <formula>AND(NOT(ISBLANK($C20)),ISBLANK(M20))</formula>
    </cfRule>
  </conditionalFormatting>
  <conditionalFormatting sqref="B13">
    <cfRule type="expression" dxfId="265" priority="98" stopIfTrue="1">
      <formula>AND(NOT(ISBLANK(C13)),ISBLANK(B13))</formula>
    </cfRule>
  </conditionalFormatting>
  <conditionalFormatting sqref="A13">
    <cfRule type="expression" dxfId="264" priority="99" stopIfTrue="1">
      <formula>AND(NOT(ISBLANK(C13)),ISBLANK(A13))</formula>
    </cfRule>
  </conditionalFormatting>
  <conditionalFormatting sqref="E12:E13">
    <cfRule type="expression" dxfId="263" priority="100" stopIfTrue="1">
      <formula>AND(NOT(ISBLANK(C12)),ISBLANK(E12),B12="S")</formula>
    </cfRule>
  </conditionalFormatting>
  <conditionalFormatting sqref="J12:J27">
    <cfRule type="expression" priority="95" stopIfTrue="1">
      <formula>AND(SUM($P12:$T12)&gt;0,NOT(ISBLANK(J12)))</formula>
    </cfRule>
    <cfRule type="expression" dxfId="262" priority="96" stopIfTrue="1">
      <formula>SUM($P12:$T12)&gt;0</formula>
    </cfRule>
  </conditionalFormatting>
  <conditionalFormatting sqref="C26">
    <cfRule type="expression" dxfId="261" priority="91" stopIfTrue="1">
      <formula>ISBLANK(C26)</formula>
    </cfRule>
  </conditionalFormatting>
  <conditionalFormatting sqref="B26">
    <cfRule type="expression" dxfId="260" priority="92" stopIfTrue="1">
      <formula>AND(NOT(ISBLANK(C26)),ISBLANK(B26))</formula>
    </cfRule>
  </conditionalFormatting>
  <conditionalFormatting sqref="A27">
    <cfRule type="expression" dxfId="259" priority="93" stopIfTrue="1">
      <formula>AND(NOT(ISBLANK(C27)),ISBLANK(A27))</formula>
    </cfRule>
  </conditionalFormatting>
  <conditionalFormatting sqref="E26">
    <cfRule type="expression" dxfId="258" priority="94" stopIfTrue="1">
      <formula>AND(NOT(ISBLANK(C26)),ISBLANK(E26),B26="S")</formula>
    </cfRule>
  </conditionalFormatting>
  <conditionalFormatting sqref="C27">
    <cfRule type="expression" dxfId="257" priority="88" stopIfTrue="1">
      <formula>ISBLANK(C27)</formula>
    </cfRule>
  </conditionalFormatting>
  <conditionalFormatting sqref="B27">
    <cfRule type="expression" dxfId="256" priority="89" stopIfTrue="1">
      <formula>AND(NOT(ISBLANK(C27)),ISBLANK(B27))</formula>
    </cfRule>
  </conditionalFormatting>
  <conditionalFormatting sqref="E27">
    <cfRule type="expression" dxfId="255" priority="90" stopIfTrue="1">
      <formula>AND(NOT(ISBLANK(C27)),ISBLANK(E27),B27="S")</formula>
    </cfRule>
  </conditionalFormatting>
  <conditionalFormatting sqref="M27">
    <cfRule type="expression" dxfId="254" priority="87" stopIfTrue="1">
      <formula>AND(NOT(ISBLANK($C27)),ISBLANK(M27))</formula>
    </cfRule>
  </conditionalFormatting>
  <conditionalFormatting sqref="L27">
    <cfRule type="expression" dxfId="253" priority="86" stopIfTrue="1">
      <formula>AND(NOT(ISBLANK($C27)),ISBLANK(L27))</formula>
    </cfRule>
  </conditionalFormatting>
  <conditionalFormatting sqref="N24">
    <cfRule type="expression" dxfId="252" priority="15" stopIfTrue="1">
      <formula>AND(NOT(ISBLANK($C24)),ISBLANK(N24))</formula>
    </cfRule>
  </conditionalFormatting>
  <conditionalFormatting sqref="N18">
    <cfRule type="expression" dxfId="251" priority="54" stopIfTrue="1">
      <formula>AND(NOT(ISBLANK($C18)),ISBLANK(N18))</formula>
    </cfRule>
  </conditionalFormatting>
  <conditionalFormatting sqref="M17">
    <cfRule type="expression" dxfId="250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249" priority="84" stopIfTrue="1">
      <formula>SUM($P12:$T12)&gt;0</formula>
    </cfRule>
  </conditionalFormatting>
  <conditionalFormatting sqref="N12">
    <cfRule type="expression" dxfId="248" priority="85" stopIfTrue="1">
      <formula>AND(NOT(ISBLANK($C12)),ISBLANK(N12))</formula>
    </cfRule>
  </conditionalFormatting>
  <conditionalFormatting sqref="M12">
    <cfRule type="expression" dxfId="247" priority="82" stopIfTrue="1">
      <formula>AND(NOT(ISBLANK($C12)),ISBLANK(M12))</formula>
    </cfRule>
  </conditionalFormatting>
  <conditionalFormatting sqref="L12">
    <cfRule type="expression" dxfId="246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245" priority="79" stopIfTrue="1">
      <formula>SUM($P13:$T13)&gt;0</formula>
    </cfRule>
  </conditionalFormatting>
  <conditionalFormatting sqref="N13">
    <cfRule type="expression" dxfId="244" priority="80" stopIfTrue="1">
      <formula>AND(NOT(ISBLANK($C13)),ISBLANK(N13))</formula>
    </cfRule>
  </conditionalFormatting>
  <conditionalFormatting sqref="M13">
    <cfRule type="expression" dxfId="243" priority="77" stopIfTrue="1">
      <formula>AND(NOT(ISBLANK($C13)),ISBLANK(M13))</formula>
    </cfRule>
  </conditionalFormatting>
  <conditionalFormatting sqref="L13">
    <cfRule type="expression" dxfId="242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241" priority="74" stopIfTrue="1">
      <formula>SUM($P14:$T14)&gt;0</formula>
    </cfRule>
  </conditionalFormatting>
  <conditionalFormatting sqref="N14">
    <cfRule type="expression" dxfId="240" priority="75" stopIfTrue="1">
      <formula>AND(NOT(ISBLANK($C14)),ISBLANK(N14))</formula>
    </cfRule>
  </conditionalFormatting>
  <conditionalFormatting sqref="M14">
    <cfRule type="expression" dxfId="239" priority="72" stopIfTrue="1">
      <formula>AND(NOT(ISBLANK($C14)),ISBLANK(M14))</formula>
    </cfRule>
  </conditionalFormatting>
  <conditionalFormatting sqref="L14">
    <cfRule type="expression" dxfId="238" priority="71" stopIfTrue="1">
      <formula>AND(NOT(ISBLANK($C14)),ISBLANK(L14))</formula>
    </cfRule>
  </conditionalFormatting>
  <conditionalFormatting sqref="A15:A16">
    <cfRule type="expression" dxfId="237" priority="70" stopIfTrue="1">
      <formula>AND(NOT(ISBLANK(C15)),ISBLANK(A15))</formula>
    </cfRule>
  </conditionalFormatting>
  <conditionalFormatting sqref="C15:C16">
    <cfRule type="expression" dxfId="236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235" priority="68" stopIfTrue="1">
      <formula>SUM($P15:$T15)&gt;0</formula>
    </cfRule>
  </conditionalFormatting>
  <conditionalFormatting sqref="M15:M16">
    <cfRule type="expression" dxfId="234" priority="66" stopIfTrue="1">
      <formula>AND(NOT(ISBLANK($C15)),ISBLANK(M15))</formula>
    </cfRule>
  </conditionalFormatting>
  <conditionalFormatting sqref="L15:L16">
    <cfRule type="expression" dxfId="233" priority="65" stopIfTrue="1">
      <formula>AND(NOT(ISBLANK($C15)),ISBLANK(L15))</formula>
    </cfRule>
  </conditionalFormatting>
  <conditionalFormatting sqref="N15">
    <cfRule type="expression" dxfId="232" priority="64" stopIfTrue="1">
      <formula>AND(NOT(ISBLANK($C15)),ISBLANK(N15))</formula>
    </cfRule>
  </conditionalFormatting>
  <conditionalFormatting sqref="N16">
    <cfRule type="expression" dxfId="231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230" priority="62" stopIfTrue="1">
      <formula>SUM($P17:$T17)&gt;0</formula>
    </cfRule>
  </conditionalFormatting>
  <conditionalFormatting sqref="L17">
    <cfRule type="expression" dxfId="229" priority="59" stopIfTrue="1">
      <formula>AND(NOT(ISBLANK($C17)),ISBLANK(L17))</formula>
    </cfRule>
  </conditionalFormatting>
  <conditionalFormatting sqref="N17">
    <cfRule type="expression" dxfId="228" priority="58" stopIfTrue="1">
      <formula>AND(NOT(ISBLANK($C17)),ISBLANK(N17))</formula>
    </cfRule>
  </conditionalFormatting>
  <conditionalFormatting sqref="C18:C19">
    <cfRule type="expression" dxfId="227" priority="55" stopIfTrue="1">
      <formula>ISBLANK(C18)</formula>
    </cfRule>
  </conditionalFormatting>
  <conditionalFormatting sqref="B19">
    <cfRule type="expression" dxfId="226" priority="56" stopIfTrue="1">
      <formula>AND(NOT(ISBLANK(C19)),ISBLANK(B19))</formula>
    </cfRule>
  </conditionalFormatting>
  <conditionalFormatting sqref="A18:A19">
    <cfRule type="expression" dxfId="225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224" priority="53" stopIfTrue="1">
      <formula>SUM($P18:$T18)&gt;0</formula>
    </cfRule>
  </conditionalFormatting>
  <conditionalFormatting sqref="M18">
    <cfRule type="expression" dxfId="223" priority="51" stopIfTrue="1">
      <formula>AND(NOT(ISBLANK($C18)),ISBLANK(M18))</formula>
    </cfRule>
  </conditionalFormatting>
  <conditionalFormatting sqref="L18:L19">
    <cfRule type="expression" dxfId="222" priority="50" stopIfTrue="1">
      <formula>AND(NOT(ISBLANK($C18)),ISBLANK(L18))</formula>
    </cfRule>
  </conditionalFormatting>
  <conditionalFormatting sqref="N19">
    <cfRule type="expression" dxfId="221" priority="49" stopIfTrue="1">
      <formula>AND(NOT(ISBLANK($C19)),ISBLANK(N19))</formula>
    </cfRule>
  </conditionalFormatting>
  <conditionalFormatting sqref="M19">
    <cfRule type="expression" dxfId="220" priority="48" stopIfTrue="1">
      <formula>AND(NOT(ISBLANK($C19)),ISBLANK(M19))</formula>
    </cfRule>
  </conditionalFormatting>
  <conditionalFormatting sqref="A20">
    <cfRule type="expression" dxfId="219" priority="47" stopIfTrue="1">
      <formula>AND(NOT(ISBLANK(C20)),ISBLANK(A20))</formula>
    </cfRule>
  </conditionalFormatting>
  <conditionalFormatting sqref="B20">
    <cfRule type="expression" dxfId="218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217" priority="44" stopIfTrue="1">
      <formula>SUM($P20:$T20)&gt;0</formula>
    </cfRule>
  </conditionalFormatting>
  <conditionalFormatting sqref="N20">
    <cfRule type="expression" dxfId="216" priority="45" stopIfTrue="1">
      <formula>AND(NOT(ISBLANK($C20)),ISBLANK(N20))</formula>
    </cfRule>
  </conditionalFormatting>
  <conditionalFormatting sqref="L20">
    <cfRule type="expression" dxfId="215" priority="41" stopIfTrue="1">
      <formula>AND(NOT(ISBLANK($C20)),ISBLANK(L20))</formula>
    </cfRule>
  </conditionalFormatting>
  <conditionalFormatting sqref="A21">
    <cfRule type="expression" dxfId="214" priority="40" stopIfTrue="1">
      <formula>AND(NOT(ISBLANK(C21)),ISBLANK(A21))</formula>
    </cfRule>
  </conditionalFormatting>
  <conditionalFormatting sqref="C21">
    <cfRule type="expression" dxfId="213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212" priority="38" stopIfTrue="1">
      <formula>SUM($P21:$T21)&gt;0</formula>
    </cfRule>
  </conditionalFormatting>
  <conditionalFormatting sqref="N21">
    <cfRule type="expression" dxfId="211" priority="36" stopIfTrue="1">
      <formula>AND(NOT(ISBLANK($C21)),ISBLANK(N21))</formula>
    </cfRule>
  </conditionalFormatting>
  <conditionalFormatting sqref="L21">
    <cfRule type="expression" dxfId="210" priority="35" stopIfTrue="1">
      <formula>AND(NOT(ISBLANK($C21)),ISBLANK(L21))</formula>
    </cfRule>
  </conditionalFormatting>
  <conditionalFormatting sqref="M21">
    <cfRule type="expression" dxfId="209" priority="34" stopIfTrue="1">
      <formula>AND(NOT(ISBLANK($C21)),ISBLANK(M21))</formula>
    </cfRule>
  </conditionalFormatting>
  <conditionalFormatting sqref="A22">
    <cfRule type="expression" dxfId="208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207" priority="31" stopIfTrue="1">
      <formula>SUM($P22:$T22)&gt;0</formula>
    </cfRule>
  </conditionalFormatting>
  <conditionalFormatting sqref="N22">
    <cfRule type="expression" dxfId="206" priority="32" stopIfTrue="1">
      <formula>AND(NOT(ISBLANK($C22)),ISBLANK(N22))</formula>
    </cfRule>
  </conditionalFormatting>
  <conditionalFormatting sqref="L22">
    <cfRule type="expression" dxfId="205" priority="29" stopIfTrue="1">
      <formula>AND(NOT(ISBLANK($C22)),ISBLANK(L22))</formula>
    </cfRule>
  </conditionalFormatting>
  <conditionalFormatting sqref="M22">
    <cfRule type="expression" dxfId="204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203" priority="26" stopIfTrue="1">
      <formula>SUM($P23:$T23)&gt;0</formula>
    </cfRule>
  </conditionalFormatting>
  <conditionalFormatting sqref="N23">
    <cfRule type="expression" dxfId="202" priority="27" stopIfTrue="1">
      <formula>AND(NOT(ISBLANK($C23)),ISBLANK(N23))</formula>
    </cfRule>
  </conditionalFormatting>
  <conditionalFormatting sqref="M23">
    <cfRule type="expression" dxfId="201" priority="24" stopIfTrue="1">
      <formula>AND(NOT(ISBLANK($C23)),ISBLANK(M23))</formula>
    </cfRule>
  </conditionalFormatting>
  <conditionalFormatting sqref="L23">
    <cfRule type="expression" dxfId="200" priority="23" stopIfTrue="1">
      <formula>AND(NOT(ISBLANK($C23)),ISBLANK(L23))</formula>
    </cfRule>
  </conditionalFormatting>
  <conditionalFormatting sqref="A24">
    <cfRule type="expression" dxfId="199" priority="22" stopIfTrue="1">
      <formula>AND(NOT(ISBLANK(C24)),ISBLANK(A24))</formula>
    </cfRule>
  </conditionalFormatting>
  <conditionalFormatting sqref="L26">
    <cfRule type="expression" dxfId="198" priority="5" stopIfTrue="1">
      <formula>AND(NOT(ISBLANK($C26)),ISBLANK(L26))</formula>
    </cfRule>
  </conditionalFormatting>
  <conditionalFormatting sqref="A25">
    <cfRule type="expression" dxfId="197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196" priority="19" stopIfTrue="1">
      <formula>SUM($P25:$T25)&gt;0</formula>
    </cfRule>
  </conditionalFormatting>
  <conditionalFormatting sqref="N25">
    <cfRule type="expression" dxfId="195" priority="20" stopIfTrue="1">
      <formula>AND(NOT(ISBLANK($C25)),ISBLANK(N25))</formula>
    </cfRule>
  </conditionalFormatting>
  <conditionalFormatting sqref="L25">
    <cfRule type="expression" dxfId="194" priority="17" stopIfTrue="1">
      <formula>AND(NOT(ISBLANK($C25)),ISBLANK(L25))</formula>
    </cfRule>
  </conditionalFormatting>
  <conditionalFormatting sqref="M25">
    <cfRule type="expression" dxfId="193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192" priority="14" stopIfTrue="1">
      <formula>SUM($P24:$T24)&gt;0</formula>
    </cfRule>
  </conditionalFormatting>
  <conditionalFormatting sqref="M24">
    <cfRule type="expression" dxfId="191" priority="12" stopIfTrue="1">
      <formula>AND(NOT(ISBLANK($C24)),ISBLANK(M24))</formula>
    </cfRule>
  </conditionalFormatting>
  <conditionalFormatting sqref="L24">
    <cfRule type="expression" dxfId="190" priority="11" stopIfTrue="1">
      <formula>AND(NOT(ISBLANK($C24)),ISBLANK(L24))</formula>
    </cfRule>
  </conditionalFormatting>
  <conditionalFormatting sqref="A26">
    <cfRule type="expression" dxfId="189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188" priority="8" stopIfTrue="1">
      <formula>SUM($P26:$T26)&gt;0</formula>
    </cfRule>
  </conditionalFormatting>
  <conditionalFormatting sqref="N26">
    <cfRule type="expression" dxfId="187" priority="9" stopIfTrue="1">
      <formula>AND(NOT(ISBLANK($C26)),ISBLANK(N26))</formula>
    </cfRule>
  </conditionalFormatting>
  <conditionalFormatting sqref="M26">
    <cfRule type="expression" dxfId="186" priority="6" stopIfTrue="1">
      <formula>AND(NOT(ISBLANK($C26)),ISBLANK(M26))</formula>
    </cfRule>
  </conditionalFormatting>
  <conditionalFormatting sqref="B15">
    <cfRule type="expression" dxfId="185" priority="4" stopIfTrue="1">
      <formula>AND(NOT(ISBLANK(C15)),ISBLANK(B15))</formula>
    </cfRule>
  </conditionalFormatting>
  <conditionalFormatting sqref="B14">
    <cfRule type="expression" dxfId="184" priority="3" stopIfTrue="1">
      <formula>AND(NOT(ISBLANK(C14)),ISBLANK(B14))</formula>
    </cfRule>
  </conditionalFormatting>
  <conditionalFormatting sqref="B16">
    <cfRule type="expression" dxfId="183" priority="2" stopIfTrue="1">
      <formula>AND(NOT(ISBLANK(C16)),ISBLANK(B16))</formula>
    </cfRule>
  </conditionalFormatting>
  <conditionalFormatting sqref="B18">
    <cfRule type="expression" dxfId="182" priority="1" stopIfTrue="1">
      <formula>AND(NOT(ISBLANK(C18)),ISBLANK(B18))</formula>
    </cfRule>
  </conditionalFormatting>
  <dataValidations count="4">
    <dataValidation type="list" allowBlank="1" showInputMessage="1" showErrorMessage="1" sqref="B20:B28 B12:B18">
      <formula1>$B$32:$B$35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9">
      <formula1>$B$40:$B$43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L27" sqref="L2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12.7109375" style="5" bestFit="1" customWidth="1"/>
    <col min="12" max="12" width="50.7109375" style="5" customWidth="1"/>
    <col min="13" max="13" width="27.42578125" style="5" customWidth="1"/>
    <col min="14" max="14" width="31.28515625" style="5" bestFit="1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3" t="s">
        <v>34</v>
      </c>
      <c r="C1" s="174"/>
      <c r="D1" s="174"/>
      <c r="E1" s="175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3" t="s">
        <v>169</v>
      </c>
      <c r="C3" s="174"/>
      <c r="D3" s="174"/>
      <c r="E3" s="175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43231</v>
      </c>
      <c r="D5" s="12" t="s">
        <v>33</v>
      </c>
      <c r="E5" s="48">
        <v>43261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8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6" t="s">
        <v>21</v>
      </c>
      <c r="H8" s="180"/>
      <c r="I8" s="180"/>
      <c r="J8" s="177"/>
      <c r="K8" s="98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1"/>
      <c r="H9" s="182"/>
      <c r="I9" s="182"/>
      <c r="J9" s="183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99" t="s">
        <v>65</v>
      </c>
      <c r="H10" s="99" t="s">
        <v>66</v>
      </c>
      <c r="I10" s="99" t="s">
        <v>64</v>
      </c>
      <c r="J10" s="99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99"/>
      <c r="H11" s="99"/>
      <c r="I11" s="99"/>
      <c r="J11" s="99"/>
      <c r="K11" s="99"/>
      <c r="L11" s="27"/>
      <c r="M11" s="43"/>
      <c r="N11" s="43"/>
    </row>
    <row r="12" spans="1:26" ht="15.75" x14ac:dyDescent="0.25">
      <c r="A12" s="59">
        <v>43230</v>
      </c>
      <c r="B12" s="30" t="s">
        <v>13</v>
      </c>
      <c r="C12" s="31">
        <v>98</v>
      </c>
      <c r="D12" s="32" t="str">
        <f>IF(B12="S",IF(ISBLANK(E12),ROUND(C12*0.2/1.2,2),E12),"")</f>
        <v/>
      </c>
      <c r="E12" s="31"/>
      <c r="F12" s="56">
        <f>C12</f>
        <v>98</v>
      </c>
      <c r="G12" s="57">
        <v>595</v>
      </c>
      <c r="H12" s="57">
        <v>4020</v>
      </c>
      <c r="I12" s="57"/>
      <c r="J12" s="37" t="s">
        <v>15</v>
      </c>
      <c r="K12" s="37"/>
      <c r="L12" s="45" t="s">
        <v>147</v>
      </c>
      <c r="M12" s="45" t="s">
        <v>148</v>
      </c>
      <c r="N12" s="45" t="s">
        <v>149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>
        <v>43231</v>
      </c>
      <c r="B13" s="49" t="s">
        <v>13</v>
      </c>
      <c r="C13" s="31">
        <v>98</v>
      </c>
      <c r="D13" s="32" t="str">
        <f t="shared" ref="D13:D31" si="3">IF(B13="S",IF(ISBLANK(E13),ROUND(C13*0.2/1.2,2),E13),"")</f>
        <v/>
      </c>
      <c r="E13" s="31"/>
      <c r="F13" s="56">
        <f>C13</f>
        <v>98</v>
      </c>
      <c r="G13" s="57">
        <v>595</v>
      </c>
      <c r="H13" s="57">
        <v>4020</v>
      </c>
      <c r="I13" s="57"/>
      <c r="J13" s="37" t="s">
        <v>15</v>
      </c>
      <c r="K13" s="37"/>
      <c r="L13" s="45" t="s">
        <v>147</v>
      </c>
      <c r="M13" s="45" t="s">
        <v>148</v>
      </c>
      <c r="N13" s="45" t="s">
        <v>149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s="100" customFormat="1" ht="15.75" x14ac:dyDescent="0.25">
      <c r="A14" s="74">
        <v>43234</v>
      </c>
      <c r="B14" s="49" t="s">
        <v>15</v>
      </c>
      <c r="C14" s="75">
        <v>393</v>
      </c>
      <c r="D14" s="56">
        <f t="shared" si="3"/>
        <v>65.5</v>
      </c>
      <c r="E14" s="75"/>
      <c r="F14" s="56">
        <f t="shared" ref="F14:F20" si="4">C14-D14</f>
        <v>327.5</v>
      </c>
      <c r="G14" s="57">
        <v>595</v>
      </c>
      <c r="H14" s="57">
        <v>4001</v>
      </c>
      <c r="I14" s="57"/>
      <c r="J14" s="37" t="s">
        <v>15</v>
      </c>
      <c r="K14" s="37"/>
      <c r="L14" s="45" t="s">
        <v>147</v>
      </c>
      <c r="M14" s="45" t="s">
        <v>150</v>
      </c>
      <c r="N14" s="45" t="s">
        <v>151</v>
      </c>
      <c r="P14" s="100" t="b">
        <f t="shared" si="0"/>
        <v>0</v>
      </c>
      <c r="Q14" s="100" t="b">
        <f t="shared" si="1"/>
        <v>0</v>
      </c>
      <c r="R14" s="100" t="b">
        <f t="shared" si="2"/>
        <v>1</v>
      </c>
      <c r="S14" s="100" t="e">
        <f>OR(#REF!&lt;100000,LEN(#REF!)=5)</f>
        <v>#REF!</v>
      </c>
    </row>
    <row r="15" spans="1:26" s="100" customFormat="1" ht="15.75" x14ac:dyDescent="0.25">
      <c r="A15" s="74">
        <v>43234</v>
      </c>
      <c r="B15" s="49" t="s">
        <v>15</v>
      </c>
      <c r="C15" s="75">
        <v>352.8</v>
      </c>
      <c r="D15" s="56">
        <f t="shared" si="3"/>
        <v>58.8</v>
      </c>
      <c r="E15" s="75"/>
      <c r="F15" s="56">
        <f t="shared" si="4"/>
        <v>294</v>
      </c>
      <c r="G15" s="57">
        <v>595</v>
      </c>
      <c r="H15" s="57">
        <v>4001</v>
      </c>
      <c r="I15" s="60"/>
      <c r="J15" s="37" t="s">
        <v>15</v>
      </c>
      <c r="K15" s="37"/>
      <c r="L15" s="45" t="s">
        <v>152</v>
      </c>
      <c r="M15" s="45" t="s">
        <v>153</v>
      </c>
      <c r="N15" s="45" t="s">
        <v>154</v>
      </c>
      <c r="P15" s="100" t="b">
        <f t="shared" si="0"/>
        <v>0</v>
      </c>
      <c r="Q15" s="100" t="b">
        <f t="shared" si="1"/>
        <v>0</v>
      </c>
      <c r="R15" s="100" t="b">
        <f t="shared" si="2"/>
        <v>1</v>
      </c>
      <c r="S15" s="100" t="e">
        <f>OR(#REF!&lt;100000,LEN(#REF!)=5)</f>
        <v>#REF!</v>
      </c>
    </row>
    <row r="16" spans="1:26" s="100" customFormat="1" ht="15.75" x14ac:dyDescent="0.25">
      <c r="A16" s="74">
        <v>43235</v>
      </c>
      <c r="B16" s="49" t="s">
        <v>15</v>
      </c>
      <c r="C16" s="75">
        <v>9</v>
      </c>
      <c r="D16" s="56">
        <f t="shared" si="3"/>
        <v>1.5</v>
      </c>
      <c r="E16" s="75"/>
      <c r="F16" s="56">
        <f t="shared" si="4"/>
        <v>7.5</v>
      </c>
      <c r="G16" s="57">
        <v>595</v>
      </c>
      <c r="H16" s="57">
        <v>4020</v>
      </c>
      <c r="I16" s="60"/>
      <c r="J16" s="37" t="s">
        <v>15</v>
      </c>
      <c r="K16" s="37"/>
      <c r="L16" s="45" t="s">
        <v>155</v>
      </c>
      <c r="M16" s="45" t="s">
        <v>156</v>
      </c>
      <c r="N16" s="45" t="s">
        <v>157</v>
      </c>
      <c r="P16" s="100" t="b">
        <f t="shared" si="0"/>
        <v>0</v>
      </c>
      <c r="Q16" s="100" t="b">
        <f t="shared" si="1"/>
        <v>0</v>
      </c>
      <c r="R16" s="100" t="b">
        <f t="shared" si="2"/>
        <v>1</v>
      </c>
      <c r="S16" s="100" t="e">
        <f>OR(#REF!&lt;100000,LEN(#REF!)=5)</f>
        <v>#REF!</v>
      </c>
    </row>
    <row r="17" spans="1:19" s="100" customFormat="1" ht="15.75" x14ac:dyDescent="0.25">
      <c r="A17" s="74">
        <v>43237</v>
      </c>
      <c r="B17" s="49" t="s">
        <v>13</v>
      </c>
      <c r="C17" s="75">
        <v>-98</v>
      </c>
      <c r="D17" s="56" t="str">
        <f t="shared" si="3"/>
        <v/>
      </c>
      <c r="E17" s="75"/>
      <c r="F17" s="56">
        <f>C17</f>
        <v>-98</v>
      </c>
      <c r="G17" s="57">
        <v>595</v>
      </c>
      <c r="H17" s="57">
        <v>4020</v>
      </c>
      <c r="I17" s="60"/>
      <c r="J17" s="37" t="s">
        <v>15</v>
      </c>
      <c r="K17" s="37"/>
      <c r="L17" s="45" t="s">
        <v>147</v>
      </c>
      <c r="M17" s="45" t="s">
        <v>148</v>
      </c>
      <c r="N17" s="45" t="s">
        <v>149</v>
      </c>
      <c r="P17" s="100" t="b">
        <f t="shared" si="0"/>
        <v>0</v>
      </c>
      <c r="Q17" s="100" t="b">
        <f t="shared" si="1"/>
        <v>0</v>
      </c>
      <c r="R17" s="100" t="b">
        <f t="shared" si="2"/>
        <v>1</v>
      </c>
      <c r="S17" s="100" t="e">
        <f>OR(#REF!&lt;100000,LEN(#REF!)=5)</f>
        <v>#REF!</v>
      </c>
    </row>
    <row r="18" spans="1:19" s="100" customFormat="1" ht="15.75" x14ac:dyDescent="0.25">
      <c r="A18" s="74">
        <v>43241</v>
      </c>
      <c r="B18" s="49" t="s">
        <v>15</v>
      </c>
      <c r="C18" s="75">
        <v>434.98</v>
      </c>
      <c r="D18" s="56">
        <f t="shared" si="3"/>
        <v>72.5</v>
      </c>
      <c r="E18" s="75"/>
      <c r="F18" s="56">
        <f t="shared" si="4"/>
        <v>362.48</v>
      </c>
      <c r="G18" s="57">
        <v>595</v>
      </c>
      <c r="H18" s="57">
        <v>4001</v>
      </c>
      <c r="I18" s="57"/>
      <c r="J18" s="37" t="s">
        <v>15</v>
      </c>
      <c r="K18" s="37"/>
      <c r="L18" s="45" t="s">
        <v>158</v>
      </c>
      <c r="M18" s="45" t="s">
        <v>159</v>
      </c>
      <c r="N18" s="45" t="s">
        <v>160</v>
      </c>
      <c r="P18" s="100" t="b">
        <f t="shared" si="0"/>
        <v>0</v>
      </c>
      <c r="Q18" s="100" t="b">
        <f t="shared" si="1"/>
        <v>0</v>
      </c>
      <c r="R18" s="100" t="b">
        <f t="shared" si="2"/>
        <v>1</v>
      </c>
      <c r="S18" s="100" t="e">
        <f>OR(#REF!&lt;100000,LEN(#REF!)=5)</f>
        <v>#REF!</v>
      </c>
    </row>
    <row r="19" spans="1:19" s="100" customFormat="1" ht="15.75" x14ac:dyDescent="0.25">
      <c r="A19" s="74">
        <v>43255</v>
      </c>
      <c r="B19" s="49" t="s">
        <v>15</v>
      </c>
      <c r="C19" s="75">
        <v>96.96</v>
      </c>
      <c r="D19" s="56">
        <f t="shared" si="3"/>
        <v>16.16</v>
      </c>
      <c r="E19" s="75"/>
      <c r="F19" s="56">
        <f t="shared" si="4"/>
        <v>80.8</v>
      </c>
      <c r="G19" s="57">
        <v>595</v>
      </c>
      <c r="H19" s="57">
        <v>4020</v>
      </c>
      <c r="I19" s="57"/>
      <c r="J19" s="37" t="s">
        <v>15</v>
      </c>
      <c r="K19" s="37"/>
      <c r="L19" s="45" t="s">
        <v>161</v>
      </c>
      <c r="M19" s="45" t="s">
        <v>162</v>
      </c>
      <c r="N19" s="45" t="s">
        <v>163</v>
      </c>
      <c r="P19" s="100" t="b">
        <f t="shared" si="0"/>
        <v>0</v>
      </c>
      <c r="Q19" s="100" t="b">
        <f t="shared" si="1"/>
        <v>0</v>
      </c>
      <c r="R19" s="100" t="b">
        <f t="shared" si="2"/>
        <v>1</v>
      </c>
      <c r="S19" s="100" t="e">
        <f>OR(#REF!&lt;100000,LEN(#REF!)=5)</f>
        <v>#REF!</v>
      </c>
    </row>
    <row r="20" spans="1:19" s="100" customFormat="1" ht="15.75" x14ac:dyDescent="0.25">
      <c r="A20" s="74">
        <v>43258</v>
      </c>
      <c r="B20" s="49" t="s">
        <v>15</v>
      </c>
      <c r="C20" s="75">
        <v>6</v>
      </c>
      <c r="D20" s="56">
        <f t="shared" si="3"/>
        <v>1</v>
      </c>
      <c r="E20" s="75"/>
      <c r="F20" s="56">
        <f t="shared" si="4"/>
        <v>5</v>
      </c>
      <c r="G20" s="57">
        <v>595</v>
      </c>
      <c r="H20" s="57">
        <v>4020</v>
      </c>
      <c r="I20" s="57"/>
      <c r="J20" s="37" t="s">
        <v>15</v>
      </c>
      <c r="K20" s="37"/>
      <c r="L20" s="45" t="s">
        <v>164</v>
      </c>
      <c r="M20" s="45" t="s">
        <v>165</v>
      </c>
      <c r="N20" s="45" t="s">
        <v>166</v>
      </c>
      <c r="P20" s="100" t="b">
        <f t="shared" si="0"/>
        <v>0</v>
      </c>
      <c r="Q20" s="100" t="b">
        <f t="shared" si="1"/>
        <v>0</v>
      </c>
      <c r="R20" s="100" t="b">
        <f t="shared" si="2"/>
        <v>1</v>
      </c>
      <c r="S20" s="100" t="e">
        <f>OR(#REF!&lt;100000,LEN(#REF!)=5)</f>
        <v>#REF!</v>
      </c>
    </row>
    <row r="21" spans="1:19" ht="15.75" x14ac:dyDescent="0.25">
      <c r="A21" s="59">
        <v>43258</v>
      </c>
      <c r="B21" s="30" t="s">
        <v>13</v>
      </c>
      <c r="C21" s="31">
        <v>5.99</v>
      </c>
      <c r="D21" s="32" t="str">
        <f t="shared" si="3"/>
        <v/>
      </c>
      <c r="E21" s="31"/>
      <c r="F21" s="56">
        <f>C21</f>
        <v>5.99</v>
      </c>
      <c r="G21" s="57">
        <v>595</v>
      </c>
      <c r="H21" s="57">
        <v>4020</v>
      </c>
      <c r="I21" s="57" t="s">
        <v>63</v>
      </c>
      <c r="J21" s="37" t="s">
        <v>15</v>
      </c>
      <c r="K21" s="37"/>
      <c r="L21" s="45" t="s">
        <v>164</v>
      </c>
      <c r="M21" s="45" t="s">
        <v>167</v>
      </c>
      <c r="N21" s="45" t="s">
        <v>168</v>
      </c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6" t="s">
        <v>63</v>
      </c>
      <c r="G22" s="57" t="s">
        <v>63</v>
      </c>
      <c r="H22" s="57" t="s">
        <v>63</v>
      </c>
      <c r="I22" s="57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6" t="s">
        <v>63</v>
      </c>
      <c r="G23" s="57" t="s">
        <v>63</v>
      </c>
      <c r="H23" s="57" t="s">
        <v>63</v>
      </c>
      <c r="I23" s="57" t="s">
        <v>63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6" t="s">
        <v>63</v>
      </c>
      <c r="G24" s="57" t="s">
        <v>63</v>
      </c>
      <c r="H24" s="57" t="s">
        <v>63</v>
      </c>
      <c r="I24" s="57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6" t="s">
        <v>63</v>
      </c>
      <c r="G25" s="57" t="s">
        <v>63</v>
      </c>
      <c r="H25" s="57" t="s">
        <v>63</v>
      </c>
      <c r="I25" s="57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6" t="s">
        <v>63</v>
      </c>
      <c r="G26" s="57" t="s">
        <v>63</v>
      </c>
      <c r="H26" s="57" t="s">
        <v>63</v>
      </c>
      <c r="I26" s="57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6" t="s">
        <v>63</v>
      </c>
      <c r="G27" s="57" t="s">
        <v>63</v>
      </c>
      <c r="H27" s="57" t="s">
        <v>63</v>
      </c>
      <c r="I27" s="57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6" t="s">
        <v>63</v>
      </c>
      <c r="G28" s="57" t="s">
        <v>63</v>
      </c>
      <c r="H28" s="57" t="s">
        <v>63</v>
      </c>
      <c r="I28" s="57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6" t="s">
        <v>63</v>
      </c>
      <c r="G29" s="57" t="s">
        <v>63</v>
      </c>
      <c r="H29" s="57" t="s">
        <v>63</v>
      </c>
      <c r="I29" s="57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6" t="s">
        <v>63</v>
      </c>
      <c r="G30" s="57" t="s">
        <v>63</v>
      </c>
      <c r="H30" s="57" t="s">
        <v>63</v>
      </c>
      <c r="I30" s="57" t="s">
        <v>63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6" t="s">
        <v>63</v>
      </c>
      <c r="G31" s="57" t="s">
        <v>63</v>
      </c>
      <c r="H31" s="57" t="s">
        <v>63</v>
      </c>
      <c r="I31" s="57" t="s">
        <v>63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8" t="s">
        <v>11</v>
      </c>
      <c r="B32" s="179"/>
      <c r="C32" s="39">
        <f>SUM(C12:C31)</f>
        <v>1396.73</v>
      </c>
      <c r="D32" s="39">
        <f>SUM(D12:D31)</f>
        <v>215.46</v>
      </c>
      <c r="E32" s="39"/>
      <c r="F32" s="39">
        <f>SUM(F12:F31)</f>
        <v>1181.27</v>
      </c>
      <c r="G32" s="58"/>
      <c r="H32" s="58"/>
      <c r="I32" s="58"/>
      <c r="J32" s="40"/>
      <c r="K32" s="40"/>
      <c r="L32" s="46"/>
      <c r="M32" s="54"/>
      <c r="N32" s="47"/>
    </row>
    <row r="34" spans="2:3" x14ac:dyDescent="0.2">
      <c r="B34" s="176" t="s">
        <v>27</v>
      </c>
      <c r="C34" s="177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15 J21:K31 J14:K14 K19:K20">
    <cfRule type="expression" priority="28" stopIfTrue="1">
      <formula>AND(SUM($P12:$T12)&gt;0,NOT(ISBLANK(J12)))</formula>
    </cfRule>
    <cfRule type="expression" dxfId="181" priority="29" stopIfTrue="1">
      <formula>SUM($P12:$T12)&gt;0</formula>
    </cfRule>
  </conditionalFormatting>
  <conditionalFormatting sqref="C12:C15 C5 B1:E1 B3:E3 C19:C31 E5">
    <cfRule type="expression" dxfId="180" priority="30" stopIfTrue="1">
      <formula>ISBLANK(B1)</formula>
    </cfRule>
  </conditionalFormatting>
  <conditionalFormatting sqref="L12:N12 L14:N14 L19:N31 M15">
    <cfRule type="expression" dxfId="179" priority="31" stopIfTrue="1">
      <formula>AND(NOT(ISBLANK($C12)),ISBLANK(L12))</formula>
    </cfRule>
  </conditionalFormatting>
  <conditionalFormatting sqref="B12:B15 B19:B31">
    <cfRule type="expression" dxfId="178" priority="32" stopIfTrue="1">
      <formula>AND(NOT(ISBLANK(C12)),ISBLANK(B12))</formula>
    </cfRule>
  </conditionalFormatting>
  <conditionalFormatting sqref="A12:A15 A19:A31">
    <cfRule type="expression" dxfId="177" priority="33" stopIfTrue="1">
      <formula>AND(NOT(ISBLANK(C12)),ISBLANK(A12))</formula>
    </cfRule>
  </conditionalFormatting>
  <conditionalFormatting sqref="E12:E15 E19:E31">
    <cfRule type="expression" dxfId="176" priority="34" stopIfTrue="1">
      <formula>AND(NOT(ISBLANK(C12)),ISBLANK(E12),B12="S")</formula>
    </cfRule>
  </conditionalFormatting>
  <conditionalFormatting sqref="K15">
    <cfRule type="expression" priority="25" stopIfTrue="1">
      <formula>AND(SUM($P15:$T15)&gt;0,NOT(ISBLANK(K15)))</formula>
    </cfRule>
    <cfRule type="expression" dxfId="175" priority="26" stopIfTrue="1">
      <formula>SUM($P15:$T15)&gt;0</formula>
    </cfRule>
  </conditionalFormatting>
  <conditionalFormatting sqref="L15">
    <cfRule type="expression" dxfId="174" priority="27" stopIfTrue="1">
      <formula>AND(NOT(ISBLANK($C20)),ISBLANK(L15))</formula>
    </cfRule>
  </conditionalFormatting>
  <conditionalFormatting sqref="N15">
    <cfRule type="expression" dxfId="173" priority="24" stopIfTrue="1">
      <formula>AND(NOT(ISBLANK($C20)),ISBLANK(N15))</formula>
    </cfRule>
  </conditionalFormatting>
  <conditionalFormatting sqref="K18">
    <cfRule type="expression" priority="17" stopIfTrue="1">
      <formula>AND(SUM($P18:$T18)&gt;0,NOT(ISBLANK(K18)))</formula>
    </cfRule>
    <cfRule type="expression" dxfId="172" priority="18" stopIfTrue="1">
      <formula>SUM($P18:$T18)&gt;0</formula>
    </cfRule>
  </conditionalFormatting>
  <conditionalFormatting sqref="C18">
    <cfRule type="expression" dxfId="171" priority="19" stopIfTrue="1">
      <formula>ISBLANK(C18)</formula>
    </cfRule>
  </conditionalFormatting>
  <conditionalFormatting sqref="L18:N18">
    <cfRule type="expression" dxfId="170" priority="20" stopIfTrue="1">
      <formula>AND(NOT(ISBLANK($C18)),ISBLANK(L18))</formula>
    </cfRule>
  </conditionalFormatting>
  <conditionalFormatting sqref="B18">
    <cfRule type="expression" dxfId="169" priority="21" stopIfTrue="1">
      <formula>AND(NOT(ISBLANK(C18)),ISBLANK(B18))</formula>
    </cfRule>
  </conditionalFormatting>
  <conditionalFormatting sqref="A18">
    <cfRule type="expression" dxfId="168" priority="22" stopIfTrue="1">
      <formula>AND(NOT(ISBLANK(C18)),ISBLANK(A18))</formula>
    </cfRule>
  </conditionalFormatting>
  <conditionalFormatting sqref="E18">
    <cfRule type="expression" dxfId="167" priority="23" stopIfTrue="1">
      <formula>AND(NOT(ISBLANK(C18)),ISBLANK(E18),B18="S")</formula>
    </cfRule>
  </conditionalFormatting>
  <conditionalFormatting sqref="C16:C17">
    <cfRule type="expression" dxfId="166" priority="12" stopIfTrue="1">
      <formula>ISBLANK(C16)</formula>
    </cfRule>
  </conditionalFormatting>
  <conditionalFormatting sqref="M16:M17">
    <cfRule type="expression" dxfId="165" priority="13" stopIfTrue="1">
      <formula>AND(NOT(ISBLANK($C16)),ISBLANK(M16))</formula>
    </cfRule>
  </conditionalFormatting>
  <conditionalFormatting sqref="B16:B17">
    <cfRule type="expression" dxfId="164" priority="14" stopIfTrue="1">
      <formula>AND(NOT(ISBLANK(C16)),ISBLANK(B16))</formula>
    </cfRule>
  </conditionalFormatting>
  <conditionalFormatting sqref="A16:A17">
    <cfRule type="expression" dxfId="163" priority="15" stopIfTrue="1">
      <formula>AND(NOT(ISBLANK(C16)),ISBLANK(A16))</formula>
    </cfRule>
  </conditionalFormatting>
  <conditionalFormatting sqref="E16:E17">
    <cfRule type="expression" dxfId="162" priority="16" stopIfTrue="1">
      <formula>AND(NOT(ISBLANK(C16)),ISBLANK(E16),B16="S")</formula>
    </cfRule>
  </conditionalFormatting>
  <conditionalFormatting sqref="K16:K17">
    <cfRule type="expression" priority="7" stopIfTrue="1">
      <formula>AND(SUM($P16:$T16)&gt;0,NOT(ISBLANK(K16)))</formula>
    </cfRule>
    <cfRule type="expression" dxfId="161" priority="8" stopIfTrue="1">
      <formula>SUM($P16:$T16)&gt;0</formula>
    </cfRule>
  </conditionalFormatting>
  <conditionalFormatting sqref="L16:L17">
    <cfRule type="expression" dxfId="160" priority="9" stopIfTrue="1">
      <formula>AND(NOT(ISBLANK($C21)),ISBLANK(L16))</formula>
    </cfRule>
  </conditionalFormatting>
  <conditionalFormatting sqref="N16:N17">
    <cfRule type="expression" dxfId="159" priority="6" stopIfTrue="1">
      <formula>AND(NOT(ISBLANK($C21)),ISBLANK(N16))</formula>
    </cfRule>
  </conditionalFormatting>
  <conditionalFormatting sqref="J13:K13">
    <cfRule type="expression" priority="3" stopIfTrue="1">
      <formula>AND(SUM($P13:$T13)&gt;0,NOT(ISBLANK(J13)))</formula>
    </cfRule>
    <cfRule type="expression" dxfId="158" priority="4" stopIfTrue="1">
      <formula>SUM($P13:$T13)&gt;0</formula>
    </cfRule>
  </conditionalFormatting>
  <conditionalFormatting sqref="L13:N13">
    <cfRule type="expression" dxfId="157" priority="5" stopIfTrue="1">
      <formula>AND(NOT(ISBLANK($C13)),ISBLANK(L13))</formula>
    </cfRule>
  </conditionalFormatting>
  <conditionalFormatting sqref="J16:J20">
    <cfRule type="expression" priority="1" stopIfTrue="1">
      <formula>AND(SUM($P16:$T16)&gt;0,NOT(ISBLANK(J16)))</formula>
    </cfRule>
    <cfRule type="expression" dxfId="156" priority="2" stopIfTrue="1">
      <formula>SUM($P16:$T16)&gt;0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Theatre</vt:lpstr>
      <vt:lpstr>Windle</vt:lpstr>
      <vt:lpstr>Example</vt:lpstr>
      <vt:lpstr>Land Drainage</vt:lpstr>
      <vt:lpstr>Corporate</vt:lpstr>
      <vt:lpstr>Media</vt:lpstr>
      <vt:lpstr>Business</vt:lpstr>
      <vt:lpstr>Parks</vt:lpstr>
      <vt:lpstr>Enviro</vt:lpstr>
      <vt:lpstr>Camberley Theatre</vt:lpstr>
      <vt:lpstr>C Theatre</vt:lpstr>
      <vt:lpstr>Civic</vt:lpstr>
      <vt:lpstr>Windle Valley</vt:lpstr>
      <vt:lpstr>LWCP</vt:lpstr>
    </vt:vector>
  </TitlesOfParts>
  <Company>SHBC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2018-07-03T06:51:14Z</cp:lastPrinted>
  <dcterms:created xsi:type="dcterms:W3CDTF">2011-07-25T12:59:48Z</dcterms:created>
  <dcterms:modified xsi:type="dcterms:W3CDTF">2018-07-03T06:54:15Z</dcterms:modified>
</cp:coreProperties>
</file>