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1640" activeTab="4"/>
  </bookViews>
  <sheets>
    <sheet name="Civic" sheetId="1" r:id="rId1"/>
    <sheet name="Example" sheetId="3" state="hidden" r:id="rId2"/>
    <sheet name="Windle Valley" sheetId="4" r:id="rId3"/>
    <sheet name="Theatre" sheetId="5" r:id="rId4"/>
    <sheet name="Camberley Theatre" sheetId="6" r:id="rId5"/>
    <sheet name="Parks" sheetId="7" r:id="rId6"/>
    <sheet name="Business" sheetId="8" r:id="rId7"/>
    <sheet name="Transformation" sheetId="9" r:id="rId8"/>
    <sheet name="Media" sheetId="10" r:id="rId9"/>
    <sheet name="Richard" sheetId="11" r:id="rId10"/>
    <sheet name="Drainage" sheetId="12" r:id="rId11"/>
    <sheet name="Leisure" sheetId="13" r:id="rId12"/>
  </sheets>
  <calcPr calcId="145621"/>
</workbook>
</file>

<file path=xl/calcChain.xml><?xml version="1.0" encoding="utf-8"?>
<calcChain xmlns="http://schemas.openxmlformats.org/spreadsheetml/2006/main">
  <c r="F21" i="6" l="1"/>
  <c r="F18" i="6"/>
  <c r="C37" i="6"/>
  <c r="R36" i="6"/>
  <c r="Q36" i="6"/>
  <c r="P36" i="6"/>
  <c r="O36" i="6"/>
  <c r="D36" i="6"/>
  <c r="D37" i="6" s="1"/>
  <c r="P34" i="6"/>
  <c r="O34" i="6"/>
  <c r="P33" i="6"/>
  <c r="O33" i="6"/>
  <c r="P32" i="6"/>
  <c r="O32" i="6"/>
  <c r="R31" i="6"/>
  <c r="Q31" i="6"/>
  <c r="P31" i="6"/>
  <c r="O31" i="6"/>
  <c r="R30" i="6"/>
  <c r="Q30" i="6"/>
  <c r="P30" i="6"/>
  <c r="O30" i="6"/>
  <c r="R29" i="6"/>
  <c r="Q29" i="6"/>
  <c r="P29" i="6"/>
  <c r="O29" i="6"/>
  <c r="R28" i="6"/>
  <c r="Q28" i="6"/>
  <c r="P28" i="6"/>
  <c r="O28" i="6"/>
  <c r="R27" i="6"/>
  <c r="Q27" i="6"/>
  <c r="P27" i="6"/>
  <c r="O27" i="6"/>
  <c r="R26" i="6"/>
  <c r="Q26" i="6"/>
  <c r="P26" i="6"/>
  <c r="O26" i="6"/>
  <c r="R24" i="6"/>
  <c r="Q24" i="6"/>
  <c r="P24" i="6"/>
  <c r="O24" i="6"/>
  <c r="R23" i="6"/>
  <c r="Q23" i="6"/>
  <c r="P23" i="6"/>
  <c r="O23" i="6"/>
  <c r="R22" i="6"/>
  <c r="Q22" i="6"/>
  <c r="P22" i="6"/>
  <c r="O22" i="6"/>
  <c r="Q21" i="6"/>
  <c r="P21" i="6"/>
  <c r="O21" i="6"/>
  <c r="R20" i="6"/>
  <c r="Q20" i="6"/>
  <c r="P20" i="6"/>
  <c r="O20" i="6"/>
  <c r="R19" i="6"/>
  <c r="Q19" i="6"/>
  <c r="P19" i="6"/>
  <c r="O19" i="6"/>
  <c r="R18" i="6"/>
  <c r="Q18" i="6"/>
  <c r="P18" i="6"/>
  <c r="O18" i="6"/>
  <c r="R17" i="6"/>
  <c r="Q17" i="6"/>
  <c r="P17" i="6"/>
  <c r="O17" i="6"/>
  <c r="R16" i="6"/>
  <c r="Q16" i="6"/>
  <c r="P16" i="6"/>
  <c r="O16" i="6"/>
  <c r="R15" i="6"/>
  <c r="Q15" i="6"/>
  <c r="P15" i="6"/>
  <c r="O15" i="6"/>
  <c r="R13" i="6"/>
  <c r="Q13" i="6"/>
  <c r="P13" i="6"/>
  <c r="O13" i="6"/>
  <c r="R12" i="6"/>
  <c r="Q12" i="6"/>
  <c r="P12" i="6"/>
  <c r="O12" i="6"/>
  <c r="F12" i="6"/>
  <c r="F37" i="6" s="1"/>
  <c r="F13" i="9" l="1"/>
  <c r="F13" i="12" l="1"/>
  <c r="F32" i="12"/>
  <c r="D32" i="12"/>
  <c r="C32" i="12"/>
  <c r="S31" i="12"/>
  <c r="R31" i="12"/>
  <c r="Q31" i="12"/>
  <c r="P31" i="12"/>
  <c r="D31" i="12"/>
  <c r="S30" i="12"/>
  <c r="R30" i="12"/>
  <c r="Q30" i="12"/>
  <c r="P30" i="12"/>
  <c r="S29" i="12"/>
  <c r="R29" i="12"/>
  <c r="Q29" i="12"/>
  <c r="P29" i="12"/>
  <c r="S28" i="12"/>
  <c r="R28" i="12"/>
  <c r="Q28" i="12"/>
  <c r="P28" i="12"/>
  <c r="S27" i="12"/>
  <c r="R27" i="12"/>
  <c r="Q27" i="12"/>
  <c r="P27" i="12"/>
  <c r="S26" i="12"/>
  <c r="R26" i="12"/>
  <c r="Q26" i="12"/>
  <c r="P26" i="12"/>
  <c r="S25" i="12"/>
  <c r="R25" i="12"/>
  <c r="Q25" i="12"/>
  <c r="P25" i="12"/>
  <c r="S24" i="12"/>
  <c r="R24" i="12"/>
  <c r="Q24" i="12"/>
  <c r="P24" i="12"/>
  <c r="S23" i="12"/>
  <c r="R23" i="12"/>
  <c r="Q23" i="12"/>
  <c r="P23" i="12"/>
  <c r="S22" i="12"/>
  <c r="R22" i="12"/>
  <c r="Q22" i="12"/>
  <c r="P22" i="12"/>
  <c r="S21" i="12"/>
  <c r="R21" i="12"/>
  <c r="Q21" i="12"/>
  <c r="P21" i="12"/>
  <c r="S20" i="12"/>
  <c r="R20" i="12"/>
  <c r="Q20" i="12"/>
  <c r="P20" i="12"/>
  <c r="S19" i="12"/>
  <c r="R19" i="12"/>
  <c r="Q19" i="12"/>
  <c r="P19" i="12"/>
  <c r="S18" i="12"/>
  <c r="R18" i="12"/>
  <c r="Q18" i="12"/>
  <c r="P18" i="12"/>
  <c r="S17" i="12"/>
  <c r="R17" i="12"/>
  <c r="Q17" i="12"/>
  <c r="P17" i="12"/>
  <c r="S16" i="12"/>
  <c r="R16" i="12"/>
  <c r="Q16" i="12"/>
  <c r="P16" i="12"/>
  <c r="S15" i="12"/>
  <c r="R15" i="12"/>
  <c r="Q15" i="12"/>
  <c r="P15" i="12"/>
  <c r="S14" i="12"/>
  <c r="R14" i="12"/>
  <c r="Q14" i="12"/>
  <c r="P14" i="12"/>
  <c r="S13" i="12"/>
  <c r="R13" i="12"/>
  <c r="Q13" i="12"/>
  <c r="P13" i="12"/>
  <c r="S12" i="12"/>
  <c r="R12" i="12"/>
  <c r="Q12" i="12"/>
  <c r="P12" i="12"/>
  <c r="F32" i="11" l="1"/>
  <c r="C32" i="11"/>
  <c r="S31" i="11"/>
  <c r="R31" i="11"/>
  <c r="Q31" i="11"/>
  <c r="P31" i="11"/>
  <c r="D31" i="11"/>
  <c r="S30" i="11"/>
  <c r="R30" i="11"/>
  <c r="Q30" i="11"/>
  <c r="P30" i="11"/>
  <c r="D30" i="11"/>
  <c r="S29" i="11"/>
  <c r="R29" i="11"/>
  <c r="Q29" i="11"/>
  <c r="P29" i="11"/>
  <c r="D29" i="11"/>
  <c r="S28" i="11"/>
  <c r="R28" i="11"/>
  <c r="Q28" i="11"/>
  <c r="P28" i="11"/>
  <c r="D28" i="11"/>
  <c r="S27" i="11"/>
  <c r="R27" i="11"/>
  <c r="Q27" i="11"/>
  <c r="P27" i="11"/>
  <c r="D27" i="11"/>
  <c r="S26" i="11"/>
  <c r="R26" i="11"/>
  <c r="Q26" i="11"/>
  <c r="P26" i="11"/>
  <c r="D26" i="11"/>
  <c r="S25" i="11"/>
  <c r="R25" i="11"/>
  <c r="Q25" i="11"/>
  <c r="P25" i="11"/>
  <c r="D25" i="11"/>
  <c r="S24" i="11"/>
  <c r="R24" i="11"/>
  <c r="Q24" i="11"/>
  <c r="P24" i="11"/>
  <c r="D24" i="11"/>
  <c r="S23" i="11"/>
  <c r="R23" i="11"/>
  <c r="Q23" i="11"/>
  <c r="P23" i="11"/>
  <c r="D23" i="11"/>
  <c r="S22" i="11"/>
  <c r="R22" i="11"/>
  <c r="Q22" i="11"/>
  <c r="P22" i="11"/>
  <c r="D22" i="11"/>
  <c r="S21" i="11"/>
  <c r="R21" i="11"/>
  <c r="Q21" i="11"/>
  <c r="P21" i="11"/>
  <c r="D21" i="11"/>
  <c r="S20" i="11"/>
  <c r="R20" i="11"/>
  <c r="Q20" i="11"/>
  <c r="P20" i="11"/>
  <c r="D20" i="11"/>
  <c r="D32" i="11" s="1"/>
  <c r="S19" i="11"/>
  <c r="R19" i="11"/>
  <c r="Q19" i="11"/>
  <c r="P19" i="11"/>
  <c r="S18" i="11"/>
  <c r="R18" i="11"/>
  <c r="Q18" i="11"/>
  <c r="P18" i="11"/>
  <c r="S17" i="11"/>
  <c r="R17" i="11"/>
  <c r="Q17" i="11"/>
  <c r="P17" i="11"/>
  <c r="S16" i="11"/>
  <c r="R16" i="11"/>
  <c r="Q16" i="11"/>
  <c r="P16" i="11"/>
  <c r="S15" i="11"/>
  <c r="R15" i="11"/>
  <c r="Q15" i="11"/>
  <c r="P15" i="11"/>
  <c r="S14" i="11"/>
  <c r="R14" i="11"/>
  <c r="Q14" i="11"/>
  <c r="P14" i="11"/>
  <c r="S13" i="11"/>
  <c r="R13" i="11"/>
  <c r="Q13" i="11"/>
  <c r="P13" i="11"/>
  <c r="S12" i="11"/>
  <c r="R12" i="11"/>
  <c r="Q12" i="11"/>
  <c r="P12" i="11"/>
  <c r="C29" i="7" l="1"/>
  <c r="S28" i="7"/>
  <c r="R28" i="7"/>
  <c r="Q28" i="7"/>
  <c r="P28" i="7"/>
  <c r="D28" i="7"/>
  <c r="D27" i="7"/>
  <c r="D26" i="7"/>
  <c r="S23" i="7"/>
  <c r="R23" i="7"/>
  <c r="Q23" i="7"/>
  <c r="P23" i="7"/>
  <c r="D17" i="7"/>
  <c r="D16" i="7"/>
  <c r="D15" i="7"/>
  <c r="D14" i="7"/>
  <c r="S13" i="7"/>
  <c r="R13" i="7"/>
  <c r="Q13" i="7"/>
  <c r="P13" i="7"/>
  <c r="D13" i="7"/>
  <c r="D29" i="7" s="1"/>
  <c r="S12" i="7"/>
  <c r="R12" i="7"/>
  <c r="Q12" i="7"/>
  <c r="P12" i="7"/>
  <c r="F12" i="7"/>
  <c r="F29" i="7" l="1"/>
  <c r="F28" i="10" l="1"/>
  <c r="C28" i="10"/>
  <c r="S27" i="10"/>
  <c r="R27" i="10"/>
  <c r="Q27" i="10"/>
  <c r="P27" i="10"/>
  <c r="D27" i="10"/>
  <c r="S26" i="10"/>
  <c r="R26" i="10"/>
  <c r="Q26" i="10"/>
  <c r="P26" i="10"/>
  <c r="D26" i="10"/>
  <c r="S25" i="10"/>
  <c r="R25" i="10"/>
  <c r="Q25" i="10"/>
  <c r="P25" i="10"/>
  <c r="D25" i="10"/>
  <c r="S24" i="10"/>
  <c r="R24" i="10"/>
  <c r="Q24" i="10"/>
  <c r="P24" i="10"/>
  <c r="D24" i="10"/>
  <c r="S23" i="10"/>
  <c r="R23" i="10"/>
  <c r="Q23" i="10"/>
  <c r="P23" i="10"/>
  <c r="D23" i="10"/>
  <c r="S22" i="10"/>
  <c r="R22" i="10"/>
  <c r="Q22" i="10"/>
  <c r="P22" i="10"/>
  <c r="D22" i="10"/>
  <c r="S21" i="10"/>
  <c r="R21" i="10"/>
  <c r="Q21" i="10"/>
  <c r="P21" i="10"/>
  <c r="D21" i="10"/>
  <c r="S20" i="10"/>
  <c r="R20" i="10"/>
  <c r="Q20" i="10"/>
  <c r="P20" i="10"/>
  <c r="D20" i="10"/>
  <c r="S19" i="10"/>
  <c r="R19" i="10"/>
  <c r="Q19" i="10"/>
  <c r="P19" i="10"/>
  <c r="D19" i="10"/>
  <c r="S18" i="10"/>
  <c r="R18" i="10"/>
  <c r="Q18" i="10"/>
  <c r="P18" i="10"/>
  <c r="D18" i="10"/>
  <c r="D28" i="10" s="1"/>
  <c r="S17" i="10"/>
  <c r="R17" i="10"/>
  <c r="Q17" i="10"/>
  <c r="P17" i="10"/>
  <c r="S16" i="10"/>
  <c r="R16" i="10"/>
  <c r="Q16" i="10"/>
  <c r="P16" i="10"/>
  <c r="S15" i="10"/>
  <c r="R15" i="10"/>
  <c r="Q15" i="10"/>
  <c r="P15" i="10"/>
  <c r="S14" i="10"/>
  <c r="R14" i="10"/>
  <c r="Q14" i="10"/>
  <c r="P14" i="10"/>
  <c r="S13" i="10"/>
  <c r="R13" i="10"/>
  <c r="Q13" i="10"/>
  <c r="P13" i="10"/>
  <c r="S12" i="10"/>
  <c r="R12" i="10"/>
  <c r="Q12" i="10"/>
  <c r="P12" i="10"/>
  <c r="F32" i="9" l="1"/>
  <c r="C32" i="9"/>
  <c r="S31" i="9"/>
  <c r="R31" i="9"/>
  <c r="Q31" i="9"/>
  <c r="P31" i="9"/>
  <c r="D31" i="9"/>
  <c r="S30" i="9"/>
  <c r="R30" i="9"/>
  <c r="Q30" i="9"/>
  <c r="P30" i="9"/>
  <c r="D30" i="9"/>
  <c r="S29" i="9"/>
  <c r="R29" i="9"/>
  <c r="Q29" i="9"/>
  <c r="P29" i="9"/>
  <c r="D29" i="9"/>
  <c r="S28" i="9"/>
  <c r="R28" i="9"/>
  <c r="Q28" i="9"/>
  <c r="P28" i="9"/>
  <c r="D28" i="9"/>
  <c r="S27" i="9"/>
  <c r="R27" i="9"/>
  <c r="Q27" i="9"/>
  <c r="P27" i="9"/>
  <c r="D27" i="9"/>
  <c r="S26" i="9"/>
  <c r="R26" i="9"/>
  <c r="Q26" i="9"/>
  <c r="P26" i="9"/>
  <c r="D26" i="9"/>
  <c r="S25" i="9"/>
  <c r="R25" i="9"/>
  <c r="Q25" i="9"/>
  <c r="P25" i="9"/>
  <c r="D25" i="9"/>
  <c r="S24" i="9"/>
  <c r="R24" i="9"/>
  <c r="Q24" i="9"/>
  <c r="P24" i="9"/>
  <c r="D24" i="9"/>
  <c r="S23" i="9"/>
  <c r="R23" i="9"/>
  <c r="Q23" i="9"/>
  <c r="P23" i="9"/>
  <c r="D23" i="9"/>
  <c r="S22" i="9"/>
  <c r="R22" i="9"/>
  <c r="Q22" i="9"/>
  <c r="P22" i="9"/>
  <c r="D22" i="9"/>
  <c r="S21" i="9"/>
  <c r="R21" i="9"/>
  <c r="Q21" i="9"/>
  <c r="P21" i="9"/>
  <c r="D21" i="9"/>
  <c r="S20" i="9"/>
  <c r="R20" i="9"/>
  <c r="Q20" i="9"/>
  <c r="P20" i="9"/>
  <c r="D20" i="9"/>
  <c r="S19" i="9"/>
  <c r="R19" i="9"/>
  <c r="Q19" i="9"/>
  <c r="P19" i="9"/>
  <c r="D19" i="9"/>
  <c r="S18" i="9"/>
  <c r="R18" i="9"/>
  <c r="Q18" i="9"/>
  <c r="P18" i="9"/>
  <c r="D18" i="9"/>
  <c r="S17" i="9"/>
  <c r="R17" i="9"/>
  <c r="Q17" i="9"/>
  <c r="P17" i="9"/>
  <c r="D17" i="9"/>
  <c r="S16" i="9"/>
  <c r="R16" i="9"/>
  <c r="Q16" i="9"/>
  <c r="P16" i="9"/>
  <c r="D16" i="9"/>
  <c r="S15" i="9"/>
  <c r="R15" i="9"/>
  <c r="Q15" i="9"/>
  <c r="P15" i="9"/>
  <c r="D15" i="9"/>
  <c r="S14" i="9"/>
  <c r="R14" i="9"/>
  <c r="Q14" i="9"/>
  <c r="P14" i="9"/>
  <c r="D14" i="9"/>
  <c r="S13" i="9"/>
  <c r="R13" i="9"/>
  <c r="Q13" i="9"/>
  <c r="P13" i="9"/>
  <c r="D13" i="9"/>
  <c r="S12" i="9"/>
  <c r="R12" i="9"/>
  <c r="Q12" i="9"/>
  <c r="P12" i="9"/>
  <c r="D12" i="9"/>
  <c r="D32" i="9" s="1"/>
  <c r="C26" i="8" l="1"/>
  <c r="S25" i="8"/>
  <c r="R25" i="8"/>
  <c r="Q25" i="8"/>
  <c r="P25" i="8"/>
  <c r="D25" i="8"/>
  <c r="S24" i="8"/>
  <c r="R24" i="8"/>
  <c r="Q24" i="8"/>
  <c r="P24" i="8"/>
  <c r="D24" i="8"/>
  <c r="S23" i="8"/>
  <c r="R23" i="8"/>
  <c r="Q23" i="8"/>
  <c r="P23" i="8"/>
  <c r="D23" i="8"/>
  <c r="S22" i="8"/>
  <c r="R22" i="8"/>
  <c r="Q22" i="8"/>
  <c r="P22" i="8"/>
  <c r="D22" i="8"/>
  <c r="S21" i="8"/>
  <c r="R21" i="8"/>
  <c r="Q21" i="8"/>
  <c r="P21" i="8"/>
  <c r="D21" i="8"/>
  <c r="S20" i="8"/>
  <c r="R20" i="8"/>
  <c r="Q20" i="8"/>
  <c r="P20" i="8"/>
  <c r="D20" i="8"/>
  <c r="S19" i="8"/>
  <c r="R19" i="8"/>
  <c r="Q19" i="8"/>
  <c r="P19" i="8"/>
  <c r="D19" i="8"/>
  <c r="S18" i="8"/>
  <c r="R18" i="8"/>
  <c r="Q18" i="8"/>
  <c r="P18" i="8"/>
  <c r="D18" i="8"/>
  <c r="S17" i="8"/>
  <c r="R17" i="8"/>
  <c r="Q17" i="8"/>
  <c r="P17" i="8"/>
  <c r="D17" i="8"/>
  <c r="S16" i="8"/>
  <c r="R16" i="8"/>
  <c r="Q16" i="8"/>
  <c r="P16" i="8"/>
  <c r="D16" i="8"/>
  <c r="F16" i="8" s="1"/>
  <c r="S15" i="8"/>
  <c r="R15" i="8"/>
  <c r="Q15" i="8"/>
  <c r="P15" i="8"/>
  <c r="D15" i="8"/>
  <c r="F15" i="8" s="1"/>
  <c r="S14" i="8"/>
  <c r="R14" i="8"/>
  <c r="Q14" i="8"/>
  <c r="P14" i="8"/>
  <c r="D14" i="8"/>
  <c r="F14" i="8" s="1"/>
  <c r="D13" i="8"/>
  <c r="D26" i="8" s="1"/>
  <c r="F12" i="8"/>
  <c r="F13" i="8" l="1"/>
  <c r="F26" i="8" s="1"/>
  <c r="D14" i="5" l="1"/>
  <c r="C14" i="5"/>
  <c r="R13" i="5"/>
  <c r="Q13" i="5"/>
  <c r="P13" i="5"/>
  <c r="O13" i="5"/>
  <c r="F12" i="5"/>
  <c r="F14" i="5" s="1"/>
  <c r="F32" i="13" l="1"/>
  <c r="C32" i="13"/>
  <c r="S31" i="13"/>
  <c r="R31" i="13"/>
  <c r="Q31" i="13"/>
  <c r="P31" i="13"/>
  <c r="D31" i="13"/>
  <c r="S30" i="13"/>
  <c r="R30" i="13"/>
  <c r="Q30" i="13"/>
  <c r="P30" i="13"/>
  <c r="D30" i="13"/>
  <c r="S29" i="13"/>
  <c r="R29" i="13"/>
  <c r="Q29" i="13"/>
  <c r="P29" i="13"/>
  <c r="D29" i="13"/>
  <c r="S28" i="13"/>
  <c r="R28" i="13"/>
  <c r="Q28" i="13"/>
  <c r="P28" i="13"/>
  <c r="D28" i="13"/>
  <c r="S27" i="13"/>
  <c r="R27" i="13"/>
  <c r="Q27" i="13"/>
  <c r="P27" i="13"/>
  <c r="D27" i="13"/>
  <c r="S26" i="13"/>
  <c r="R26" i="13"/>
  <c r="Q26" i="13"/>
  <c r="P26" i="13"/>
  <c r="D26" i="13"/>
  <c r="S25" i="13"/>
  <c r="R25" i="13"/>
  <c r="Q25" i="13"/>
  <c r="P25" i="13"/>
  <c r="D25" i="13"/>
  <c r="S24" i="13"/>
  <c r="R24" i="13"/>
  <c r="Q24" i="13"/>
  <c r="P24" i="13"/>
  <c r="D24" i="13"/>
  <c r="S23" i="13"/>
  <c r="R23" i="13"/>
  <c r="Q23" i="13"/>
  <c r="P23" i="13"/>
  <c r="D23" i="13"/>
  <c r="S22" i="13"/>
  <c r="R22" i="13"/>
  <c r="Q22" i="13"/>
  <c r="P22" i="13"/>
  <c r="D22" i="13"/>
  <c r="S21" i="13"/>
  <c r="R21" i="13"/>
  <c r="Q21" i="13"/>
  <c r="P21" i="13"/>
  <c r="D21" i="13"/>
  <c r="S20" i="13"/>
  <c r="R20" i="13"/>
  <c r="Q20" i="13"/>
  <c r="P20" i="13"/>
  <c r="D20" i="13"/>
  <c r="S19" i="13"/>
  <c r="R19" i="13"/>
  <c r="Q19" i="13"/>
  <c r="P19" i="13"/>
  <c r="D19" i="13"/>
  <c r="S18" i="13"/>
  <c r="R18" i="13"/>
  <c r="Q18" i="13"/>
  <c r="P18" i="13"/>
  <c r="D18" i="13"/>
  <c r="S17" i="13"/>
  <c r="R17" i="13"/>
  <c r="Q17" i="13"/>
  <c r="P17" i="13"/>
  <c r="D17" i="13"/>
  <c r="S16" i="13"/>
  <c r="R16" i="13"/>
  <c r="Q16" i="13"/>
  <c r="P16" i="13"/>
  <c r="D16" i="13"/>
  <c r="S15" i="13"/>
  <c r="R15" i="13"/>
  <c r="Q15" i="13"/>
  <c r="P15" i="13"/>
  <c r="D15" i="13"/>
  <c r="S14" i="13"/>
  <c r="R14" i="13"/>
  <c r="Q14" i="13"/>
  <c r="P14" i="13"/>
  <c r="D14" i="13"/>
  <c r="S12" i="13"/>
  <c r="R12" i="13"/>
  <c r="Q12" i="13"/>
  <c r="P12" i="13"/>
  <c r="D12" i="13"/>
  <c r="D32" i="13" s="1"/>
  <c r="F32" i="4" l="1"/>
  <c r="E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S21" i="4"/>
  <c r="R21" i="4"/>
  <c r="Q21" i="4"/>
  <c r="P21" i="4"/>
  <c r="S20" i="4"/>
  <c r="R20" i="4"/>
  <c r="Q20" i="4"/>
  <c r="P20" i="4"/>
  <c r="S19" i="4"/>
  <c r="R19" i="4"/>
  <c r="Q19" i="4"/>
  <c r="P19" i="4"/>
  <c r="S18" i="4"/>
  <c r="R18" i="4"/>
  <c r="Q18" i="4"/>
  <c r="P18" i="4"/>
  <c r="S17" i="4"/>
  <c r="R17" i="4"/>
  <c r="Q17" i="4"/>
  <c r="P17" i="4"/>
  <c r="S16" i="4"/>
  <c r="R16" i="4"/>
  <c r="Q16" i="4"/>
  <c r="P16" i="4"/>
  <c r="S15" i="4"/>
  <c r="R15" i="4"/>
  <c r="Q15" i="4"/>
  <c r="P15" i="4"/>
  <c r="S14" i="4"/>
  <c r="R14" i="4"/>
  <c r="Q14" i="4"/>
  <c r="P14" i="4"/>
  <c r="S13" i="4"/>
  <c r="R13" i="4"/>
  <c r="Q13" i="4"/>
  <c r="P13" i="4"/>
  <c r="S12" i="4"/>
  <c r="R12" i="4"/>
  <c r="Q12" i="4"/>
  <c r="P12" i="4"/>
  <c r="F12" i="3" l="1"/>
  <c r="D13" i="3"/>
  <c r="F13" i="3"/>
  <c r="F14" i="3"/>
  <c r="D15" i="3"/>
  <c r="F15" i="3"/>
  <c r="F16" i="3"/>
  <c r="D17" i="3"/>
  <c r="F17" i="3"/>
  <c r="F18" i="3"/>
  <c r="F19" i="3"/>
  <c r="F20" i="3"/>
  <c r="F21" i="3"/>
  <c r="D22" i="3"/>
  <c r="F22" i="3"/>
  <c r="F23" i="3"/>
  <c r="F24" i="3"/>
  <c r="F25" i="3"/>
  <c r="F26" i="3"/>
  <c r="F27" i="3"/>
  <c r="F28" i="3"/>
  <c r="F29" i="3"/>
  <c r="F30" i="3"/>
  <c r="F31" i="3"/>
  <c r="D12" i="3"/>
  <c r="D14" i="3"/>
  <c r="D16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C32" i="3"/>
  <c r="S31" i="3"/>
  <c r="R31" i="3"/>
  <c r="Q31" i="3"/>
  <c r="P31" i="3"/>
  <c r="S30" i="3"/>
  <c r="R30" i="3"/>
  <c r="Q30" i="3"/>
  <c r="P30" i="3"/>
  <c r="S29" i="3"/>
  <c r="R29" i="3"/>
  <c r="Q29" i="3"/>
  <c r="P29" i="3"/>
  <c r="S28" i="3"/>
  <c r="R28" i="3"/>
  <c r="Q28" i="3"/>
  <c r="P28" i="3"/>
  <c r="S27" i="3"/>
  <c r="R27" i="3"/>
  <c r="Q27" i="3"/>
  <c r="P27" i="3"/>
  <c r="S26" i="3"/>
  <c r="R26" i="3"/>
  <c r="Q26" i="3"/>
  <c r="P26" i="3"/>
  <c r="S25" i="3"/>
  <c r="R25" i="3"/>
  <c r="Q25" i="3"/>
  <c r="P25" i="3"/>
  <c r="S24" i="3"/>
  <c r="R24" i="3"/>
  <c r="Q24" i="3"/>
  <c r="P24" i="3"/>
  <c r="S23" i="3"/>
  <c r="R23" i="3"/>
  <c r="Q23" i="3"/>
  <c r="P23" i="3"/>
  <c r="S22" i="3"/>
  <c r="R22" i="3"/>
  <c r="Q22" i="3"/>
  <c r="P22" i="3"/>
  <c r="S21" i="3"/>
  <c r="R21" i="3"/>
  <c r="Q21" i="3"/>
  <c r="P21" i="3"/>
  <c r="S20" i="3"/>
  <c r="R20" i="3"/>
  <c r="Q20" i="3"/>
  <c r="P20" i="3"/>
  <c r="S19" i="3"/>
  <c r="R19" i="3"/>
  <c r="Q19" i="3"/>
  <c r="P19" i="3"/>
  <c r="S18" i="3"/>
  <c r="R18" i="3"/>
  <c r="Q18" i="3"/>
  <c r="P18" i="3"/>
  <c r="S17" i="3"/>
  <c r="R17" i="3"/>
  <c r="Q17" i="3"/>
  <c r="P17" i="3"/>
  <c r="S16" i="3"/>
  <c r="R16" i="3"/>
  <c r="Q16" i="3"/>
  <c r="P16" i="3"/>
  <c r="S15" i="3"/>
  <c r="R15" i="3"/>
  <c r="Q15" i="3"/>
  <c r="P15" i="3"/>
  <c r="S14" i="3"/>
  <c r="R14" i="3"/>
  <c r="Q14" i="3"/>
  <c r="P14" i="3"/>
  <c r="S13" i="3"/>
  <c r="R13" i="3"/>
  <c r="Q13" i="3"/>
  <c r="P13" i="3"/>
  <c r="S12" i="3"/>
  <c r="R12" i="3"/>
  <c r="Q12" i="3"/>
  <c r="P12" i="3"/>
  <c r="D12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3" i="1"/>
  <c r="C32" i="1"/>
  <c r="F32" i="3"/>
  <c r="F32" i="1" l="1"/>
  <c r="D32" i="1"/>
</calcChain>
</file>

<file path=xl/sharedStrings.xml><?xml version="1.0" encoding="utf-8"?>
<sst xmlns="http://schemas.openxmlformats.org/spreadsheetml/2006/main" count="1363" uniqueCount="187">
  <si>
    <t>Order</t>
  </si>
  <si>
    <t>No</t>
  </si>
  <si>
    <t>Code</t>
  </si>
  <si>
    <t>USER:</t>
  </si>
  <si>
    <t>Amount</t>
  </si>
  <si>
    <t>Net</t>
  </si>
  <si>
    <t>VAT</t>
  </si>
  <si>
    <t>Gross</t>
  </si>
  <si>
    <t>Description</t>
  </si>
  <si>
    <t>Supplier</t>
  </si>
  <si>
    <t>S, E, Z, O</t>
  </si>
  <si>
    <t>Totals</t>
  </si>
  <si>
    <t xml:space="preserve">Dates Covered </t>
  </si>
  <si>
    <t>O</t>
  </si>
  <si>
    <t>Z</t>
  </si>
  <si>
    <t>S</t>
  </si>
  <si>
    <t>E</t>
  </si>
  <si>
    <t>PA</t>
  </si>
  <si>
    <t>CC</t>
  </si>
  <si>
    <t>AC</t>
  </si>
  <si>
    <t>JOB</t>
  </si>
  <si>
    <t>Account Code</t>
  </si>
  <si>
    <t>£</t>
  </si>
  <si>
    <t>Zero Rated</t>
  </si>
  <si>
    <t>Standard Rated</t>
  </si>
  <si>
    <t>Outside Scope</t>
  </si>
  <si>
    <t>Exempt</t>
  </si>
  <si>
    <t>VAT indicators</t>
  </si>
  <si>
    <t>Manual VAT</t>
  </si>
  <si>
    <t>Override</t>
  </si>
  <si>
    <t>CARD:</t>
  </si>
  <si>
    <t>eg: Name, Item, event &amp; venue,</t>
  </si>
  <si>
    <t>from:</t>
  </si>
  <si>
    <t>to:</t>
  </si>
  <si>
    <t>CORPORATE CARD</t>
  </si>
  <si>
    <t>Mrs Rita Hall</t>
  </si>
  <si>
    <t>CF2149</t>
  </si>
  <si>
    <t>itgovernance</t>
  </si>
  <si>
    <t>CF2158</t>
  </si>
  <si>
    <t>Amazon</t>
  </si>
  <si>
    <t>CF2165</t>
  </si>
  <si>
    <t>Gliders for DB</t>
  </si>
  <si>
    <t>Style Direct Furniture</t>
  </si>
  <si>
    <t>CF2185</t>
  </si>
  <si>
    <t>ICT Subscription to web Site</t>
  </si>
  <si>
    <t>Experts Exchange USA</t>
  </si>
  <si>
    <t>CF2141</t>
  </si>
  <si>
    <t>CF2156</t>
  </si>
  <si>
    <t>LPT renewal fees</t>
  </si>
  <si>
    <t>EC-Council Int. Ltd  USA</t>
  </si>
  <si>
    <t>CF2143</t>
  </si>
  <si>
    <t>CF2167</t>
  </si>
  <si>
    <t>CF2137</t>
  </si>
  <si>
    <t>30 sheets foam board</t>
  </si>
  <si>
    <t>The Foamboard Store</t>
  </si>
  <si>
    <t>CISM Review 2011 Manual &amp; Q &amp; As</t>
  </si>
  <si>
    <t>VAT only on shipping</t>
  </si>
  <si>
    <t>Accomodation for xyz, 3 nights</t>
  </si>
  <si>
    <t>New Book for xyz</t>
  </si>
  <si>
    <t>Xyz - Rail Fare - to abc</t>
  </si>
  <si>
    <t>Battery for Phone</t>
  </si>
  <si>
    <t>Travelodge</t>
  </si>
  <si>
    <t>South Western Trains</t>
  </si>
  <si>
    <t>BARCLAYCARD</t>
  </si>
  <si>
    <t xml:space="preserve"> </t>
  </si>
  <si>
    <t>Classification</t>
  </si>
  <si>
    <t>CCentre</t>
  </si>
  <si>
    <t>ACode</t>
  </si>
  <si>
    <t xml:space="preserve">Date </t>
  </si>
  <si>
    <t xml:space="preserve">of </t>
  </si>
  <si>
    <t>Transaction</t>
  </si>
  <si>
    <t xml:space="preserve">Department </t>
  </si>
  <si>
    <t xml:space="preserve">incurring the </t>
  </si>
  <si>
    <t>expenditure</t>
  </si>
  <si>
    <t>Summary of the purpose of the expenditure</t>
  </si>
  <si>
    <t>Merchant Category</t>
  </si>
  <si>
    <t>e.g. computers, software etc</t>
  </si>
  <si>
    <t xml:space="preserve">Six ties for "Operaton London Bridge" mourning box </t>
  </si>
  <si>
    <t xml:space="preserve">Primark </t>
  </si>
  <si>
    <t xml:space="preserve">Mayoral white cotton gloves for New Mayor </t>
  </si>
  <si>
    <t xml:space="preserve">Dents </t>
  </si>
  <si>
    <t>Civic Events</t>
  </si>
  <si>
    <t>Community Services</t>
  </si>
  <si>
    <t>Food items</t>
  </si>
  <si>
    <t>Morrisons</t>
  </si>
  <si>
    <t>Food</t>
  </si>
  <si>
    <t>Coop</t>
  </si>
  <si>
    <t>Total</t>
  </si>
  <si>
    <t>Windle Valley</t>
  </si>
  <si>
    <t>CEO</t>
  </si>
  <si>
    <t>Clothing</t>
  </si>
  <si>
    <t>Leisure</t>
  </si>
  <si>
    <t>Parking</t>
  </si>
  <si>
    <t>Radiator  for MSCP Office</t>
  </si>
  <si>
    <t>Argos</t>
  </si>
  <si>
    <t>Misc</t>
  </si>
  <si>
    <t>Theatre</t>
  </si>
  <si>
    <t>Cistern for toilet handle</t>
  </si>
  <si>
    <t>Amazon/Essex Plumbing</t>
  </si>
  <si>
    <t>Monthly Music Subscription</t>
  </si>
  <si>
    <t>Spotify</t>
  </si>
  <si>
    <t>Music</t>
  </si>
  <si>
    <t>Camberley Theatre</t>
  </si>
  <si>
    <t>09.03.18</t>
  </si>
  <si>
    <t>Car Parks</t>
  </si>
  <si>
    <t>Breakdown Cover  - 2 vehicles</t>
  </si>
  <si>
    <t>Qdos Insurance Ltd</t>
  </si>
  <si>
    <t xml:space="preserve"> Insurance</t>
  </si>
  <si>
    <t>00140</t>
  </si>
  <si>
    <t>Shelving for storage area</t>
  </si>
  <si>
    <t>Bigdug</t>
  </si>
  <si>
    <t>22.03.18</t>
  </si>
  <si>
    <t>00141</t>
  </si>
  <si>
    <t xml:space="preserve">Surface Cleaner to remove graffiti </t>
  </si>
  <si>
    <t>Graffiti Removal Ltd</t>
  </si>
  <si>
    <t>Cleaning Materials</t>
  </si>
  <si>
    <t>Fixings for shelving for storage area</t>
  </si>
  <si>
    <t>27.03.18</t>
  </si>
  <si>
    <t>credit for late delivery on shelving</t>
  </si>
  <si>
    <t>HR</t>
  </si>
  <si>
    <t>Training course</t>
  </si>
  <si>
    <t>CIEH</t>
  </si>
  <si>
    <t>Chartered Institute</t>
  </si>
  <si>
    <t>28.03.18</t>
  </si>
  <si>
    <t>Health &amp; Safety - ergonomic mouse pad x 5</t>
  </si>
  <si>
    <t>Post office shop</t>
  </si>
  <si>
    <t>Post office</t>
  </si>
  <si>
    <t>Marketing and Media</t>
  </si>
  <si>
    <t>Monthly Subscription</t>
  </si>
  <si>
    <t>Survey Monkey</t>
  </si>
  <si>
    <t>Online questionnaire tool</t>
  </si>
  <si>
    <t>Theatre Marketing</t>
  </si>
  <si>
    <t>Show and event promotions</t>
  </si>
  <si>
    <t>Facebook</t>
  </si>
  <si>
    <t>Advertising</t>
  </si>
  <si>
    <t>Business</t>
  </si>
  <si>
    <t>Domain name monthly cost</t>
  </si>
  <si>
    <t>Namesco</t>
  </si>
  <si>
    <t>Software</t>
  </si>
  <si>
    <t>Sticky labels</t>
  </si>
  <si>
    <t>Stationery</t>
  </si>
  <si>
    <t>Media and Marketing</t>
  </si>
  <si>
    <t>Executive Head of Business</t>
  </si>
  <si>
    <t>s</t>
  </si>
  <si>
    <t>Enviromental Joe Fulbrook</t>
  </si>
  <si>
    <t>PPE work boots</t>
  </si>
  <si>
    <t>D+D Hire</t>
  </si>
  <si>
    <t>tool and plant</t>
  </si>
  <si>
    <t>Parks and Open Spaces</t>
  </si>
  <si>
    <t>11.02.18</t>
  </si>
  <si>
    <t>All Staff Briefing</t>
  </si>
  <si>
    <t>The Square</t>
  </si>
  <si>
    <t>Marketing</t>
  </si>
  <si>
    <t>23.02.18</t>
  </si>
  <si>
    <t>Computer Services</t>
  </si>
  <si>
    <t>Adobe</t>
  </si>
  <si>
    <t>27.02.18</t>
  </si>
  <si>
    <t>28.02.18</t>
  </si>
  <si>
    <t>Facebook Advertising</t>
  </si>
  <si>
    <t>Executive Head of Corporate</t>
  </si>
  <si>
    <t>Land Drainage</t>
  </si>
  <si>
    <t>Drainage</t>
  </si>
  <si>
    <t>Equipment</t>
  </si>
  <si>
    <t>Safety Boots</t>
  </si>
  <si>
    <t>Workwear Outlet</t>
  </si>
  <si>
    <t>Chainsaw</t>
  </si>
  <si>
    <t>D and D Hire</t>
  </si>
  <si>
    <t>Executive Head of Transformation</t>
  </si>
  <si>
    <t>HOSPI</t>
  </si>
  <si>
    <t>Food for SHBC Breakfast</t>
  </si>
  <si>
    <t>Tesco</t>
  </si>
  <si>
    <t>Catering and Catering Supplies</t>
  </si>
  <si>
    <t>Food for Conference</t>
  </si>
  <si>
    <t>Good Taste</t>
  </si>
  <si>
    <t>11BAR</t>
  </si>
  <si>
    <t>Champagne Flutes</t>
  </si>
  <si>
    <t>Wilko</t>
  </si>
  <si>
    <t>Retail</t>
  </si>
  <si>
    <t>Milk and Lemonds for bar</t>
  </si>
  <si>
    <t>Sainsburys</t>
  </si>
  <si>
    <t>Catering for conference</t>
  </si>
  <si>
    <t>Paint testers for bar</t>
  </si>
  <si>
    <t>Homebase</t>
  </si>
  <si>
    <t>Building</t>
  </si>
  <si>
    <t>Water for bar</t>
  </si>
  <si>
    <t>Food for Wake Function</t>
  </si>
  <si>
    <t>Milk for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</si>
</sst>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00000"/>
    <numFmt numFmtId="167" formatCode="[$-409]d\-mmm\-yy;@"/>
  </numFmts>
  <fonts count="12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3">
    <xf numFmtId="0" fontId="0" fillId="0" borderId="0" xfId="0"/>
    <xf numFmtId="0" fontId="0" fillId="0" borderId="1" xfId="0" applyFill="1" applyBorder="1" applyAlignment="1"/>
    <xf numFmtId="0" fontId="1" fillId="0" borderId="2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3" xfId="0" applyFont="1" applyFill="1" applyBorder="1" applyAlignment="1" applyProtection="1"/>
    <xf numFmtId="0" fontId="0" fillId="0" borderId="0" xfId="0" applyFill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5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0" fillId="0" borderId="16" xfId="0" applyFill="1" applyBorder="1" applyProtection="1"/>
    <xf numFmtId="0" fontId="0" fillId="0" borderId="17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4" fontId="0" fillId="0" borderId="2" xfId="0" applyNumberFormat="1" applyFill="1" applyBorder="1" applyProtection="1">
      <protection locked="0"/>
    </xf>
    <xf numFmtId="4" fontId="0" fillId="0" borderId="2" xfId="0" applyNumberFormat="1" applyFill="1" applyBorder="1" applyProtection="1"/>
    <xf numFmtId="164" fontId="2" fillId="0" borderId="2" xfId="1" applyNumberFormat="1" applyFont="1" applyFill="1" applyBorder="1" applyAlignment="1" applyProtection="1">
      <alignment horizontal="center"/>
      <protection locked="0"/>
    </xf>
    <xf numFmtId="165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  <protection locked="0"/>
    </xf>
    <xf numFmtId="166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4" fontId="0" fillId="0" borderId="18" xfId="0" applyNumberFormat="1" applyFill="1" applyBorder="1" applyProtection="1"/>
    <xf numFmtId="4" fontId="1" fillId="0" borderId="19" xfId="0" applyNumberFormat="1" applyFont="1" applyFill="1" applyBorder="1" applyProtection="1"/>
    <xf numFmtId="0" fontId="0" fillId="0" borderId="18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0" fillId="0" borderId="22" xfId="0" applyFill="1" applyBorder="1" applyProtection="1"/>
    <xf numFmtId="0" fontId="0" fillId="0" borderId="23" xfId="0" applyFill="1" applyBorder="1" applyProtection="1"/>
    <xf numFmtId="164" fontId="2" fillId="0" borderId="2" xfId="1" applyNumberFormat="1" applyFont="1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167" fontId="1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1" xfId="0" applyFont="1" applyFill="1" applyBorder="1" applyAlignment="1" applyProtection="1">
      <alignment horizontal="center"/>
    </xf>
    <xf numFmtId="0" fontId="1" fillId="0" borderId="23" xfId="0" applyFont="1" applyFill="1" applyBorder="1" applyProtection="1"/>
    <xf numFmtId="164" fontId="2" fillId="0" borderId="0" xfId="1" applyNumberFormat="1" applyFont="1" applyFill="1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center"/>
    </xf>
    <xf numFmtId="4" fontId="6" fillId="0" borderId="2" xfId="0" applyNumberFormat="1" applyFont="1" applyFill="1" applyBorder="1" applyProtection="1"/>
    <xf numFmtId="1" fontId="6" fillId="0" borderId="2" xfId="0" applyNumberFormat="1" applyFont="1" applyFill="1" applyBorder="1" applyProtection="1"/>
    <xf numFmtId="1" fontId="1" fillId="0" borderId="19" xfId="0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14" fontId="0" fillId="0" borderId="17" xfId="0" applyNumberFormat="1" applyFill="1" applyBorder="1" applyProtection="1">
      <protection locked="0"/>
    </xf>
    <xf numFmtId="14" fontId="0" fillId="0" borderId="17" xfId="0" applyNumberFormat="1" applyFill="1" applyBorder="1" applyAlignment="1" applyProtection="1">
      <alignment horizontal="center"/>
      <protection locked="0"/>
    </xf>
    <xf numFmtId="1" fontId="6" fillId="0" borderId="2" xfId="0" quotePrefix="1" applyNumberFormat="1" applyFont="1" applyFill="1" applyBorder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164" fontId="2" fillId="0" borderId="26" xfId="1" applyNumberFormat="1" applyFont="1" applyFill="1" applyBorder="1" applyAlignment="1" applyProtection="1">
      <alignment horizontal="center"/>
    </xf>
    <xf numFmtId="4" fontId="6" fillId="0" borderId="25" xfId="0" applyNumberFormat="1" applyFont="1" applyFill="1" applyBorder="1" applyProtection="1"/>
    <xf numFmtId="1" fontId="6" fillId="0" borderId="34" xfId="0" applyNumberFormat="1" applyFont="1" applyFill="1" applyBorder="1" applyProtection="1"/>
    <xf numFmtId="1" fontId="6" fillId="0" borderId="35" xfId="0" applyNumberFormat="1" applyFont="1" applyFill="1" applyBorder="1" applyProtection="1"/>
    <xf numFmtId="1" fontId="6" fillId="0" borderId="36" xfId="0" applyNumberFormat="1" applyFont="1" applyFill="1" applyBorder="1" applyProtection="1"/>
    <xf numFmtId="4" fontId="1" fillId="0" borderId="37" xfId="0" applyNumberFormat="1" applyFont="1" applyFill="1" applyBorder="1" applyProtection="1"/>
    <xf numFmtId="1" fontId="1" fillId="0" borderId="38" xfId="0" applyNumberFormat="1" applyFont="1" applyFill="1" applyBorder="1" applyProtection="1"/>
    <xf numFmtId="1" fontId="1" fillId="0" borderId="39" xfId="0" applyNumberFormat="1" applyFont="1" applyFill="1" applyBorder="1" applyProtection="1"/>
    <xf numFmtId="0" fontId="0" fillId="0" borderId="30" xfId="0" applyFill="1" applyBorder="1" applyProtection="1"/>
    <xf numFmtId="0" fontId="1" fillId="0" borderId="28" xfId="0" applyFont="1" applyFill="1" applyBorder="1" applyAlignment="1" applyProtection="1">
      <alignment horizontal="center"/>
    </xf>
    <xf numFmtId="14" fontId="6" fillId="0" borderId="17" xfId="0" applyNumberFormat="1" applyFont="1" applyFill="1" applyBorder="1" applyProtection="1">
      <protection locked="0"/>
    </xf>
    <xf numFmtId="164" fontId="2" fillId="0" borderId="2" xfId="2" applyNumberFormat="1" applyFont="1" applyFill="1" applyBorder="1" applyAlignment="1" applyProtection="1">
      <alignment horizontal="center"/>
    </xf>
    <xf numFmtId="164" fontId="2" fillId="0" borderId="2" xfId="2" applyNumberFormat="1" applyFont="1" applyFill="1" applyBorder="1" applyAlignment="1" applyProtection="1">
      <alignment horizontal="left" wrapText="1"/>
      <protection locked="0"/>
    </xf>
    <xf numFmtId="164" fontId="2" fillId="0" borderId="2" xfId="2" applyNumberFormat="1" applyFont="1" applyFill="1" applyBorder="1" applyAlignment="1" applyProtection="1">
      <alignment horizontal="left"/>
      <protection locked="0"/>
    </xf>
    <xf numFmtId="0" fontId="6" fillId="0" borderId="17" xfId="0" applyFont="1" applyFill="1" applyBorder="1" applyProtection="1">
      <protection locked="0"/>
    </xf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0" fillId="0" borderId="0" xfId="0" applyFont="1" applyAlignment="1">
      <alignment vertical="center"/>
    </xf>
    <xf numFmtId="16" fontId="0" fillId="0" borderId="2" xfId="0" applyNumberFormat="1" applyFill="1" applyBorder="1" applyProtection="1">
      <protection locked="0"/>
    </xf>
    <xf numFmtId="0" fontId="0" fillId="0" borderId="2" xfId="0" applyFill="1" applyBorder="1" applyProtection="1"/>
    <xf numFmtId="16" fontId="0" fillId="0" borderId="17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/>
    </xf>
    <xf numFmtId="4" fontId="0" fillId="0" borderId="0" xfId="0" applyNumberFormat="1" applyFill="1" applyProtection="1"/>
    <xf numFmtId="0" fontId="1" fillId="0" borderId="28" xfId="0" applyFont="1" applyFill="1" applyBorder="1" applyAlignment="1" applyProtection="1">
      <alignment horizontal="center"/>
    </xf>
    <xf numFmtId="15" fontId="1" fillId="0" borderId="2" xfId="0" applyNumberFormat="1" applyFont="1" applyFill="1" applyBorder="1" applyProtection="1"/>
    <xf numFmtId="15" fontId="1" fillId="0" borderId="0" xfId="0" applyNumberFormat="1" applyFont="1" applyFill="1" applyBorder="1" applyProtection="1"/>
    <xf numFmtId="4" fontId="1" fillId="0" borderId="2" xfId="0" applyNumberFormat="1" applyFont="1" applyFill="1" applyBorder="1" applyProtection="1"/>
    <xf numFmtId="0" fontId="0" fillId="0" borderId="0" xfId="0" quotePrefix="1" applyFill="1" applyProtection="1"/>
    <xf numFmtId="0" fontId="11" fillId="0" borderId="15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>
      <protection locked="0"/>
    </xf>
    <xf numFmtId="0" fontId="0" fillId="0" borderId="15" xfId="0" applyBorder="1" applyAlignment="1"/>
    <xf numFmtId="0" fontId="1" fillId="0" borderId="28" xfId="0" applyFont="1" applyFill="1" applyBorder="1" applyAlignment="1" applyProtection="1">
      <alignment horizontal="center"/>
    </xf>
    <xf numFmtId="0" fontId="4" fillId="0" borderId="22" xfId="0" applyFont="1" applyFill="1" applyBorder="1" applyAlignment="1" applyProtection="1">
      <alignment horizontal="center"/>
    </xf>
    <xf numFmtId="1" fontId="6" fillId="0" borderId="17" xfId="0" applyNumberFormat="1" applyFont="1" applyFill="1" applyBorder="1" applyProtection="1"/>
    <xf numFmtId="1" fontId="6" fillId="0" borderId="40" xfId="0" applyNumberFormat="1" applyFont="1" applyFill="1" applyBorder="1" applyProtection="1"/>
    <xf numFmtId="164" fontId="2" fillId="0" borderId="2" xfId="1" applyNumberFormat="1" applyFont="1" applyFill="1" applyBorder="1" applyAlignment="1" applyProtection="1">
      <alignment horizontal="left" wrapText="1"/>
      <protection locked="0"/>
    </xf>
    <xf numFmtId="1" fontId="6" fillId="0" borderId="40" xfId="0" quotePrefix="1" applyNumberFormat="1" applyFont="1" applyFill="1" applyBorder="1" applyProtection="1"/>
    <xf numFmtId="0" fontId="6" fillId="0" borderId="2" xfId="0" applyFont="1" applyFill="1" applyBorder="1" applyProtection="1"/>
    <xf numFmtId="4" fontId="0" fillId="0" borderId="9" xfId="0" applyNumberFormat="1" applyFill="1" applyBorder="1" applyProtection="1"/>
    <xf numFmtId="0" fontId="7" fillId="0" borderId="25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</cellXfs>
  <cellStyles count="3">
    <cellStyle name="Normal" xfId="0" builtinId="0"/>
    <cellStyle name="Normal_Redistribution and journal forms.xls" xfId="1"/>
    <cellStyle name="Normal_Redistribution and journal forms.xls 2" xfId="2"/>
  </cellStyles>
  <dxfs count="319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 patternType="gray0625"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zoomScale="90" workbookViewId="0">
      <selection sqref="A1:XFD104857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12" t="s">
        <v>81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51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51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3">
        <v>43172</v>
      </c>
      <c r="B12" s="30" t="s">
        <v>13</v>
      </c>
      <c r="C12" s="31">
        <v>24</v>
      </c>
      <c r="D12" s="32" t="str">
        <f>IF(B12="S",IF(ISBLANK(E12),ROUND(C12*0.2/1.2,2),E12),"")</f>
        <v/>
      </c>
      <c r="E12" s="31"/>
      <c r="F12" s="59">
        <v>24</v>
      </c>
      <c r="G12" s="60">
        <v>212</v>
      </c>
      <c r="H12" s="60">
        <v>448</v>
      </c>
      <c r="I12" s="60">
        <v>4020</v>
      </c>
      <c r="J12" s="37" t="s">
        <v>15</v>
      </c>
      <c r="K12" s="37" t="s">
        <v>89</v>
      </c>
      <c r="L12" s="45" t="s">
        <v>77</v>
      </c>
      <c r="M12" s="45" t="s">
        <v>78</v>
      </c>
      <c r="N12" s="45" t="s">
        <v>90</v>
      </c>
      <c r="P12" s="5" t="b">
        <f t="shared" ref="P12:P31" si="0">OR(G12&lt;100,LEN(G12)=2)</f>
        <v>0</v>
      </c>
      <c r="Q12" s="5" t="b">
        <f t="shared" ref="Q12:Q31" si="1">OR(H12&lt;1000,LEN(H12)=3)</f>
        <v>1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20.100000000000001" customHeight="1" x14ac:dyDescent="0.25">
      <c r="A13" s="63">
        <v>43199</v>
      </c>
      <c r="B13" s="50" t="s">
        <v>13</v>
      </c>
      <c r="C13" s="31">
        <v>25</v>
      </c>
      <c r="D13" s="32" t="str">
        <f>IF(B13="S",IF(ISBLANK(E13),ROUND(C13*0.2/1.2,2),E13),"")</f>
        <v/>
      </c>
      <c r="E13" s="31"/>
      <c r="F13" s="59">
        <v>25</v>
      </c>
      <c r="G13" s="60">
        <v>212</v>
      </c>
      <c r="H13" s="60">
        <v>448</v>
      </c>
      <c r="I13" s="60">
        <v>4100</v>
      </c>
      <c r="J13" s="37" t="s">
        <v>15</v>
      </c>
      <c r="K13" s="37" t="s">
        <v>89</v>
      </c>
      <c r="L13" s="45" t="s">
        <v>79</v>
      </c>
      <c r="M13" s="45" t="s">
        <v>80</v>
      </c>
      <c r="N13" s="45" t="s">
        <v>90</v>
      </c>
      <c r="P13" s="5" t="b">
        <f t="shared" si="0"/>
        <v>0</v>
      </c>
      <c r="Q13" s="5" t="b">
        <f t="shared" si="1"/>
        <v>1</v>
      </c>
      <c r="R13" s="5" t="b">
        <f t="shared" si="2"/>
        <v>0</v>
      </c>
      <c r="S13" s="5" t="e">
        <f>OR(#REF!&lt;100000,LEN(#REF!)=5)</f>
        <v>#REF!</v>
      </c>
    </row>
    <row r="14" spans="1:26" ht="20.100000000000001" customHeight="1" x14ac:dyDescent="0.25">
      <c r="A14" s="29"/>
      <c r="B14" s="50"/>
      <c r="C14" s="31" t="s">
        <v>64</v>
      </c>
      <c r="D14" s="32" t="str">
        <f t="shared" ref="D14:D31" si="3">IF(B14="S",IF(ISBLANK(E14),ROUND(C14*0.2/1.2,2),E14),"")</f>
        <v/>
      </c>
      <c r="E14" s="31"/>
      <c r="F14" s="59" t="s">
        <v>64</v>
      </c>
      <c r="G14" s="60" t="s">
        <v>64</v>
      </c>
      <c r="H14" s="60" t="s">
        <v>64</v>
      </c>
      <c r="I14" s="60" t="s">
        <v>64</v>
      </c>
      <c r="J14" s="37" t="s">
        <v>15</v>
      </c>
      <c r="K14" s="37"/>
      <c r="L14" s="45" t="s">
        <v>64</v>
      </c>
      <c r="M14" s="45"/>
      <c r="N14" s="45" t="s">
        <v>64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20.100000000000001" customHeight="1" x14ac:dyDescent="0.25">
      <c r="A15" s="29"/>
      <c r="B15" s="30"/>
      <c r="C15" s="31" t="s">
        <v>64</v>
      </c>
      <c r="D15" s="32" t="str">
        <f t="shared" si="3"/>
        <v/>
      </c>
      <c r="E15" s="31"/>
      <c r="F15" s="59" t="s">
        <v>64</v>
      </c>
      <c r="G15" s="60" t="s">
        <v>64</v>
      </c>
      <c r="H15" s="60"/>
      <c r="I15" s="60" t="s">
        <v>64</v>
      </c>
      <c r="J15" s="37" t="s">
        <v>15</v>
      </c>
      <c r="K15" s="37"/>
      <c r="L15" s="45" t="s">
        <v>64</v>
      </c>
      <c r="M15" s="45"/>
      <c r="N15" s="45" t="s">
        <v>64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20.100000000000001" customHeight="1" x14ac:dyDescent="0.25">
      <c r="A16" s="29"/>
      <c r="B16" s="30"/>
      <c r="C16" s="31"/>
      <c r="D16" s="32" t="str">
        <f t="shared" si="3"/>
        <v/>
      </c>
      <c r="E16" s="31"/>
      <c r="F16" s="59" t="s">
        <v>64</v>
      </c>
      <c r="G16" s="60" t="s">
        <v>64</v>
      </c>
      <c r="H16" s="60" t="s">
        <v>64</v>
      </c>
      <c r="I16" s="60" t="s">
        <v>64</v>
      </c>
      <c r="J16" s="37" t="s">
        <v>15</v>
      </c>
      <c r="K16" s="37"/>
      <c r="L16" s="45" t="s">
        <v>64</v>
      </c>
      <c r="M16" s="45"/>
      <c r="N16" s="45" t="s">
        <v>64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20.100000000000001" customHeight="1" x14ac:dyDescent="0.25">
      <c r="A17" s="29"/>
      <c r="B17" s="30"/>
      <c r="C17" s="31"/>
      <c r="D17" s="32" t="str">
        <f t="shared" si="3"/>
        <v/>
      </c>
      <c r="E17" s="31"/>
      <c r="F17" s="59" t="s">
        <v>64</v>
      </c>
      <c r="G17" s="60" t="s">
        <v>64</v>
      </c>
      <c r="H17" s="60" t="s">
        <v>64</v>
      </c>
      <c r="I17" s="60" t="s">
        <v>64</v>
      </c>
      <c r="J17" s="37" t="s">
        <v>15</v>
      </c>
      <c r="K17" s="37"/>
      <c r="L17" s="45" t="s">
        <v>64</v>
      </c>
      <c r="M17" s="45"/>
      <c r="N17" s="45" t="s">
        <v>64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20.100000000000001" customHeight="1" x14ac:dyDescent="0.25">
      <c r="A18" s="29"/>
      <c r="B18" s="30"/>
      <c r="C18" s="31"/>
      <c r="D18" s="32" t="str">
        <f t="shared" si="3"/>
        <v/>
      </c>
      <c r="E18" s="31"/>
      <c r="F18" s="59" t="s">
        <v>64</v>
      </c>
      <c r="G18" s="60" t="s">
        <v>64</v>
      </c>
      <c r="H18" s="60" t="s">
        <v>64</v>
      </c>
      <c r="I18" s="60" t="s">
        <v>64</v>
      </c>
      <c r="J18" s="37" t="s">
        <v>15</v>
      </c>
      <c r="K18" s="54"/>
      <c r="L18" s="45" t="s">
        <v>64</v>
      </c>
      <c r="M18" s="49"/>
      <c r="N18" s="45" t="s">
        <v>64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20.100000000000001" customHeight="1" x14ac:dyDescent="0.25">
      <c r="A19" s="29"/>
      <c r="B19" s="30"/>
      <c r="C19" s="31"/>
      <c r="D19" s="32" t="str">
        <f t="shared" si="3"/>
        <v/>
      </c>
      <c r="E19" s="31"/>
      <c r="F19" s="59"/>
      <c r="G19" s="60"/>
      <c r="H19" s="60"/>
      <c r="I19" s="60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29"/>
      <c r="B20" s="30"/>
      <c r="C20" s="31"/>
      <c r="D20" s="32" t="str">
        <f t="shared" si="3"/>
        <v/>
      </c>
      <c r="E20" s="31"/>
      <c r="F20" s="59" t="s">
        <v>64</v>
      </c>
      <c r="G20" s="60"/>
      <c r="H20" s="60" t="s">
        <v>64</v>
      </c>
      <c r="I20" s="60" t="s">
        <v>64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20.100000000000001" customHeight="1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17" t="s">
        <v>11</v>
      </c>
      <c r="B32" s="118"/>
      <c r="C32" s="39">
        <f>SUM(C12:C31)</f>
        <v>49</v>
      </c>
      <c r="D32" s="39">
        <f>SUM(D12:D31)</f>
        <v>0</v>
      </c>
      <c r="E32" s="39"/>
      <c r="F32" s="39">
        <f>SUM(F12:F31)</f>
        <v>49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:E3"/>
    <mergeCell ref="B1:E1"/>
    <mergeCell ref="B34:C34"/>
    <mergeCell ref="A32:B32"/>
    <mergeCell ref="G8:J8"/>
    <mergeCell ref="G9:J9"/>
  </mergeCells>
  <phoneticPr fontId="5" type="noConversion"/>
  <conditionalFormatting sqref="J12:K31">
    <cfRule type="expression" priority="3" stopIfTrue="1">
      <formula>AND(SUM($P12:$T12)&gt;0,NOT(ISBLANK(J12)))</formula>
    </cfRule>
    <cfRule type="expression" dxfId="318" priority="4" stopIfTrue="1">
      <formula>SUM($P12:$T12)&gt;0</formula>
    </cfRule>
  </conditionalFormatting>
  <conditionalFormatting sqref="C12:C31 C5 B1:E1 B3:E3 E5">
    <cfRule type="expression" dxfId="317" priority="5" stopIfTrue="1">
      <formula>ISBLANK(B1)</formula>
    </cfRule>
  </conditionalFormatting>
  <conditionalFormatting sqref="L12:N12 L14:N17 L19:N31">
    <cfRule type="expression" dxfId="316" priority="6" stopIfTrue="1">
      <formula>AND(NOT(ISBLANK($C12)),ISBLANK(L12))</formula>
    </cfRule>
  </conditionalFormatting>
  <conditionalFormatting sqref="B12:B31">
    <cfRule type="expression" dxfId="315" priority="7" stopIfTrue="1">
      <formula>AND(NOT(ISBLANK(C12)),ISBLANK(B12))</formula>
    </cfRule>
  </conditionalFormatting>
  <conditionalFormatting sqref="A12:A31">
    <cfRule type="expression" dxfId="314" priority="8" stopIfTrue="1">
      <formula>AND(NOT(ISBLANK(C12)),ISBLANK(A12))</formula>
    </cfRule>
  </conditionalFormatting>
  <conditionalFormatting sqref="E12:E31">
    <cfRule type="expression" dxfId="313" priority="12" stopIfTrue="1">
      <formula>AND(NOT(ISBLANK(C12)),ISBLANK(E12),B12="S")</formula>
    </cfRule>
  </conditionalFormatting>
  <conditionalFormatting sqref="L13:N13">
    <cfRule type="expression" dxfId="312" priority="14" stopIfTrue="1">
      <formula>AND(NOT(ISBLANK($C18)),ISBLANK(L13))</formula>
    </cfRule>
  </conditionalFormatting>
  <conditionalFormatting sqref="N18">
    <cfRule type="expression" dxfId="311" priority="2" stopIfTrue="1">
      <formula>AND(NOT(ISBLANK($C18)),ISBLANK(N18))</formula>
    </cfRule>
  </conditionalFormatting>
  <conditionalFormatting sqref="L18">
    <cfRule type="expression" dxfId="310" priority="1" stopIfTrue="1">
      <formula>AND(NOT(ISBLANK($C18)),ISBLANK(L18))</formula>
    </cfRule>
  </conditionalFormatting>
  <dataValidations count="3">
    <dataValidation type="list" allowBlank="1" showInputMessage="1" showErrorMessage="1" sqref="B12:B31">
      <formula1>$B$35:$B$38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37" right="0.31" top="0.68" bottom="0.68" header="0.34" footer="0.25"/>
  <pageSetup paperSize="9" scale="56" orientation="landscape" r:id="rId1"/>
  <headerFooter alignWithMargins="0">
    <oddFooter>&amp;L&amp;Z&amp;F&amp;RPrinted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workbookViewId="0">
      <selection activeCell="H4" sqref="H4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34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159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95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95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100" t="s">
        <v>66</v>
      </c>
      <c r="H10" s="100" t="s">
        <v>67</v>
      </c>
      <c r="I10" s="100" t="s">
        <v>65</v>
      </c>
      <c r="J10" s="100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100"/>
      <c r="H11" s="100"/>
      <c r="I11" s="100"/>
      <c r="J11" s="100"/>
      <c r="K11" s="100"/>
      <c r="L11" s="27"/>
      <c r="M11" s="43"/>
      <c r="N11" s="43"/>
    </row>
    <row r="12" spans="1:26" ht="15.75" x14ac:dyDescent="0.25">
      <c r="A12" s="63" t="s">
        <v>149</v>
      </c>
      <c r="B12" s="30" t="s">
        <v>13</v>
      </c>
      <c r="C12" s="59">
        <v>25</v>
      </c>
      <c r="D12" s="32">
        <v>0</v>
      </c>
      <c r="E12" s="31"/>
      <c r="F12" s="59">
        <v>25</v>
      </c>
      <c r="G12" s="60">
        <v>440</v>
      </c>
      <c r="H12" s="60">
        <v>4020</v>
      </c>
      <c r="I12" s="60"/>
      <c r="J12" s="37" t="s">
        <v>15</v>
      </c>
      <c r="K12" s="37" t="s">
        <v>141</v>
      </c>
      <c r="L12" s="45" t="s">
        <v>150</v>
      </c>
      <c r="M12" s="45" t="s">
        <v>151</v>
      </c>
      <c r="N12" s="45" t="s">
        <v>152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3" t="s">
        <v>153</v>
      </c>
      <c r="B13" s="50" t="s">
        <v>13</v>
      </c>
      <c r="C13" s="59">
        <v>49.94</v>
      </c>
      <c r="D13" s="32">
        <v>0</v>
      </c>
      <c r="E13" s="31"/>
      <c r="F13" s="59">
        <v>49.94</v>
      </c>
      <c r="G13" s="60">
        <v>440</v>
      </c>
      <c r="H13" s="60">
        <v>4020</v>
      </c>
      <c r="I13" s="60"/>
      <c r="J13" s="37" t="s">
        <v>15</v>
      </c>
      <c r="K13" s="37" t="s">
        <v>141</v>
      </c>
      <c r="L13" s="45" t="s">
        <v>154</v>
      </c>
      <c r="M13" s="45" t="s">
        <v>155</v>
      </c>
      <c r="N13" s="45" t="s">
        <v>152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3" t="s">
        <v>156</v>
      </c>
      <c r="B14" s="50" t="s">
        <v>13</v>
      </c>
      <c r="C14" s="59">
        <v>42.14</v>
      </c>
      <c r="D14" s="32">
        <v>0</v>
      </c>
      <c r="E14" s="31"/>
      <c r="F14" s="59">
        <v>42.14</v>
      </c>
      <c r="G14" s="60">
        <v>440</v>
      </c>
      <c r="H14" s="60">
        <v>4020</v>
      </c>
      <c r="I14" s="60"/>
      <c r="J14" s="37" t="s">
        <v>15</v>
      </c>
      <c r="K14" s="37" t="s">
        <v>141</v>
      </c>
      <c r="L14" s="45" t="s">
        <v>154</v>
      </c>
      <c r="M14" s="45" t="s">
        <v>155</v>
      </c>
      <c r="N14" s="45" t="s">
        <v>152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3" t="s">
        <v>157</v>
      </c>
      <c r="B15" s="30" t="s">
        <v>13</v>
      </c>
      <c r="C15" s="59">
        <v>214.1</v>
      </c>
      <c r="D15" s="32">
        <v>0</v>
      </c>
      <c r="E15" s="31"/>
      <c r="F15" s="59">
        <v>214.1</v>
      </c>
      <c r="G15" s="60">
        <v>112</v>
      </c>
      <c r="H15" s="60">
        <v>4201</v>
      </c>
      <c r="I15" s="65"/>
      <c r="J15" s="37" t="s">
        <v>15</v>
      </c>
      <c r="K15" s="37" t="s">
        <v>141</v>
      </c>
      <c r="L15" s="45" t="s">
        <v>158</v>
      </c>
      <c r="M15" s="45" t="s">
        <v>133</v>
      </c>
      <c r="N15" s="45" t="s">
        <v>134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3"/>
      <c r="B16" s="30"/>
      <c r="C16" s="59"/>
      <c r="D16" s="32"/>
      <c r="E16" s="31"/>
      <c r="F16" s="59"/>
      <c r="G16" s="60"/>
      <c r="H16" s="60"/>
      <c r="I16" s="65"/>
      <c r="J16" s="37" t="s">
        <v>15</v>
      </c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3"/>
      <c r="B17" s="30"/>
      <c r="C17" s="59"/>
      <c r="D17" s="32"/>
      <c r="E17" s="31"/>
      <c r="F17" s="59"/>
      <c r="G17" s="60"/>
      <c r="H17" s="60"/>
      <c r="I17" s="65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3"/>
      <c r="B18" s="30"/>
      <c r="C18" s="31"/>
      <c r="D18" s="32"/>
      <c r="E18" s="31"/>
      <c r="F18" s="59"/>
      <c r="G18" s="60"/>
      <c r="H18" s="60"/>
      <c r="I18" s="60"/>
      <c r="J18" s="37" t="s">
        <v>15</v>
      </c>
      <c r="K18" s="37"/>
      <c r="L18" s="45"/>
      <c r="M18" s="45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3"/>
      <c r="B19" s="30"/>
      <c r="C19" s="31"/>
      <c r="D19" s="32"/>
      <c r="E19" s="31"/>
      <c r="F19" s="59"/>
      <c r="G19" s="60"/>
      <c r="H19" s="60"/>
      <c r="I19" s="60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ref="D20:D31" si="3">IF(B20="S",IF(ISBLANK(E20),ROUND(C20*0.2/1.2,2),E20),"")</f>
        <v/>
      </c>
      <c r="E20" s="31"/>
      <c r="F20" s="59"/>
      <c r="G20" s="60"/>
      <c r="H20" s="60"/>
      <c r="I20" s="60"/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7" t="s">
        <v>11</v>
      </c>
      <c r="B32" s="118"/>
      <c r="C32" s="39">
        <f>SUM(C12:C31)</f>
        <v>331.18</v>
      </c>
      <c r="D32" s="39">
        <f>SUM(D12:D31)</f>
        <v>0</v>
      </c>
      <c r="E32" s="39"/>
      <c r="F32" s="39">
        <f>SUM(F12:F31)</f>
        <v>331.18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12 J21:K31 J14:K14 K19:K20 J15:J20">
    <cfRule type="expression" priority="24" stopIfTrue="1">
      <formula>AND(SUM($P12:$T12)&gt;0,NOT(ISBLANK(J12)))</formula>
    </cfRule>
    <cfRule type="expression" dxfId="43" priority="25" stopIfTrue="1">
      <formula>SUM($P12:$T12)&gt;0</formula>
    </cfRule>
  </conditionalFormatting>
  <conditionalFormatting sqref="C5 B1:E1 B3:E3 C19:C31 E5">
    <cfRule type="expression" dxfId="42" priority="26" stopIfTrue="1">
      <formula>ISBLANK(B1)</formula>
    </cfRule>
  </conditionalFormatting>
  <conditionalFormatting sqref="L12:N12 L14:N14 L19:N31 M15">
    <cfRule type="expression" dxfId="41" priority="27" stopIfTrue="1">
      <formula>AND(NOT(ISBLANK($C12)),ISBLANK(L12))</formula>
    </cfRule>
  </conditionalFormatting>
  <conditionalFormatting sqref="B12:B15 B19:B31">
    <cfRule type="expression" dxfId="40" priority="28" stopIfTrue="1">
      <formula>AND(NOT(ISBLANK(C12)),ISBLANK(B12))</formula>
    </cfRule>
  </conditionalFormatting>
  <conditionalFormatting sqref="A12:A15 A19:A31">
    <cfRule type="expression" dxfId="39" priority="29" stopIfTrue="1">
      <formula>AND(NOT(ISBLANK(C12)),ISBLANK(A12))</formula>
    </cfRule>
  </conditionalFormatting>
  <conditionalFormatting sqref="E12:E15 E19:E31">
    <cfRule type="expression" dxfId="38" priority="30" stopIfTrue="1">
      <formula>AND(NOT(ISBLANK(C12)),ISBLANK(E12),B12="S")</formula>
    </cfRule>
  </conditionalFormatting>
  <conditionalFormatting sqref="K15">
    <cfRule type="expression" priority="21" stopIfTrue="1">
      <formula>AND(SUM($P15:$T15)&gt;0,NOT(ISBLANK(K15)))</formula>
    </cfRule>
    <cfRule type="expression" dxfId="37" priority="22" stopIfTrue="1">
      <formula>SUM($P15:$T15)&gt;0</formula>
    </cfRule>
  </conditionalFormatting>
  <conditionalFormatting sqref="L15">
    <cfRule type="expression" dxfId="36" priority="23" stopIfTrue="1">
      <formula>AND(NOT(ISBLANK($C20)),ISBLANK(L15))</formula>
    </cfRule>
  </conditionalFormatting>
  <conditionalFormatting sqref="N15">
    <cfRule type="expression" dxfId="35" priority="20" stopIfTrue="1">
      <formula>AND(NOT(ISBLANK($C20)),ISBLANK(N15))</formula>
    </cfRule>
  </conditionalFormatting>
  <conditionalFormatting sqref="K18">
    <cfRule type="expression" priority="13" stopIfTrue="1">
      <formula>AND(SUM($P18:$T18)&gt;0,NOT(ISBLANK(K18)))</formula>
    </cfRule>
    <cfRule type="expression" dxfId="34" priority="14" stopIfTrue="1">
      <formula>SUM($P18:$T18)&gt;0</formula>
    </cfRule>
  </conditionalFormatting>
  <conditionalFormatting sqref="C18">
    <cfRule type="expression" dxfId="33" priority="15" stopIfTrue="1">
      <formula>ISBLANK(C18)</formula>
    </cfRule>
  </conditionalFormatting>
  <conditionalFormatting sqref="L18:N18">
    <cfRule type="expression" dxfId="32" priority="16" stopIfTrue="1">
      <formula>AND(NOT(ISBLANK($C18)),ISBLANK(L18))</formula>
    </cfRule>
  </conditionalFormatting>
  <conditionalFormatting sqref="B18">
    <cfRule type="expression" dxfId="31" priority="17" stopIfTrue="1">
      <formula>AND(NOT(ISBLANK(C18)),ISBLANK(B18))</formula>
    </cfRule>
  </conditionalFormatting>
  <conditionalFormatting sqref="A18">
    <cfRule type="expression" dxfId="30" priority="18" stopIfTrue="1">
      <formula>AND(NOT(ISBLANK(C18)),ISBLANK(A18))</formula>
    </cfRule>
  </conditionalFormatting>
  <conditionalFormatting sqref="E18">
    <cfRule type="expression" dxfId="29" priority="19" stopIfTrue="1">
      <formula>AND(NOT(ISBLANK(C18)),ISBLANK(E18),B18="S")</formula>
    </cfRule>
  </conditionalFormatting>
  <conditionalFormatting sqref="M16:M17">
    <cfRule type="expression" dxfId="28" priority="9" stopIfTrue="1">
      <formula>AND(NOT(ISBLANK($C16)),ISBLANK(M16))</formula>
    </cfRule>
  </conditionalFormatting>
  <conditionalFormatting sqref="B16:B17">
    <cfRule type="expression" dxfId="27" priority="10" stopIfTrue="1">
      <formula>AND(NOT(ISBLANK(C16)),ISBLANK(B16))</formula>
    </cfRule>
  </conditionalFormatting>
  <conditionalFormatting sqref="A16:A17">
    <cfRule type="expression" dxfId="26" priority="11" stopIfTrue="1">
      <formula>AND(NOT(ISBLANK(C16)),ISBLANK(A16))</formula>
    </cfRule>
  </conditionalFormatting>
  <conditionalFormatting sqref="E16:E17">
    <cfRule type="expression" dxfId="25" priority="12" stopIfTrue="1">
      <formula>AND(NOT(ISBLANK(C16)),ISBLANK(E16),B16="S")</formula>
    </cfRule>
  </conditionalFormatting>
  <conditionalFormatting sqref="K16:K17">
    <cfRule type="expression" priority="6" stopIfTrue="1">
      <formula>AND(SUM($P16:$T16)&gt;0,NOT(ISBLANK(K16)))</formula>
    </cfRule>
    <cfRule type="expression" dxfId="24" priority="7" stopIfTrue="1">
      <formula>SUM($P16:$T16)&gt;0</formula>
    </cfRule>
  </conditionalFormatting>
  <conditionalFormatting sqref="L16:L17">
    <cfRule type="expression" dxfId="23" priority="8" stopIfTrue="1">
      <formula>AND(NOT(ISBLANK($C21)),ISBLANK(L16))</formula>
    </cfRule>
  </conditionalFormatting>
  <conditionalFormatting sqref="N16:N17">
    <cfRule type="expression" dxfId="22" priority="5" stopIfTrue="1">
      <formula>AND(NOT(ISBLANK($C21)),ISBLANK(N16))</formula>
    </cfRule>
  </conditionalFormatting>
  <conditionalFormatting sqref="J13:K13">
    <cfRule type="expression" priority="2" stopIfTrue="1">
      <formula>AND(SUM($P13:$T13)&gt;0,NOT(ISBLANK(J13)))</formula>
    </cfRule>
    <cfRule type="expression" dxfId="21" priority="3" stopIfTrue="1">
      <formula>SUM($P13:$T13)&gt;0</formula>
    </cfRule>
  </conditionalFormatting>
  <conditionalFormatting sqref="L13 N13">
    <cfRule type="expression" dxfId="20" priority="4" stopIfTrue="1">
      <formula>AND(NOT(ISBLANK($C13)),ISBLANK(L13))</formula>
    </cfRule>
  </conditionalFormatting>
  <conditionalFormatting sqref="M13">
    <cfRule type="expression" dxfId="19" priority="1" stopIfTrue="1">
      <formula>AND(NOT(ISBLANK($C13)),ISBLANK(M13))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G36" sqref="G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160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01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101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100" t="s">
        <v>66</v>
      </c>
      <c r="H10" s="100" t="s">
        <v>67</v>
      </c>
      <c r="I10" s="100" t="s">
        <v>65</v>
      </c>
      <c r="J10" s="100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100"/>
      <c r="H11" s="100"/>
      <c r="I11" s="100"/>
      <c r="J11" s="100"/>
      <c r="K11" s="100"/>
      <c r="L11" s="27"/>
      <c r="M11" s="43"/>
      <c r="N11" s="43"/>
    </row>
    <row r="12" spans="1:26" ht="15.75" x14ac:dyDescent="0.25">
      <c r="A12" s="63">
        <v>43200</v>
      </c>
      <c r="B12" s="30" t="s">
        <v>16</v>
      </c>
      <c r="C12" s="31">
        <v>77.930000000000007</v>
      </c>
      <c r="D12" s="32"/>
      <c r="E12" s="31"/>
      <c r="F12" s="59">
        <v>77.930000000000007</v>
      </c>
      <c r="G12" s="60">
        <v>528</v>
      </c>
      <c r="H12" s="60">
        <v>4102</v>
      </c>
      <c r="I12" s="60"/>
      <c r="J12" s="37" t="s">
        <v>15</v>
      </c>
      <c r="K12" s="37" t="s">
        <v>161</v>
      </c>
      <c r="L12" s="45" t="s">
        <v>163</v>
      </c>
      <c r="M12" s="45" t="s">
        <v>164</v>
      </c>
      <c r="N12" s="45" t="s">
        <v>162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3">
        <v>43200</v>
      </c>
      <c r="B13" s="50" t="s">
        <v>15</v>
      </c>
      <c r="C13" s="31">
        <v>255</v>
      </c>
      <c r="D13" s="32">
        <v>42.5</v>
      </c>
      <c r="E13" s="31"/>
      <c r="F13" s="59">
        <f>C13-D13</f>
        <v>212.5</v>
      </c>
      <c r="G13" s="60">
        <v>260</v>
      </c>
      <c r="H13" s="60">
        <v>4014</v>
      </c>
      <c r="I13" s="60"/>
      <c r="J13" s="37" t="s">
        <v>15</v>
      </c>
      <c r="K13" s="37" t="s">
        <v>161</v>
      </c>
      <c r="L13" s="45" t="s">
        <v>165</v>
      </c>
      <c r="M13" s="45" t="s">
        <v>166</v>
      </c>
      <c r="N13" s="45" t="s">
        <v>162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3"/>
      <c r="B14" s="50"/>
      <c r="C14" s="31"/>
      <c r="D14" s="32"/>
      <c r="E14" s="31"/>
      <c r="F14" s="59"/>
      <c r="G14" s="60"/>
      <c r="H14" s="60"/>
      <c r="I14" s="60"/>
      <c r="J14" s="37"/>
      <c r="K14" s="37"/>
      <c r="L14" s="45"/>
      <c r="M14" s="45"/>
      <c r="N14" s="45"/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3"/>
      <c r="B15" s="30"/>
      <c r="C15" s="31"/>
      <c r="D15" s="32"/>
      <c r="E15" s="31"/>
      <c r="F15" s="59"/>
      <c r="G15" s="60"/>
      <c r="H15" s="60"/>
      <c r="I15" s="60"/>
      <c r="J15" s="37"/>
      <c r="K15" s="37"/>
      <c r="L15" s="45"/>
      <c r="M15" s="45"/>
      <c r="N15" s="45"/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3"/>
      <c r="B16" s="30"/>
      <c r="C16" s="31"/>
      <c r="D16" s="32"/>
      <c r="E16" s="31"/>
      <c r="F16" s="59"/>
      <c r="G16" s="60"/>
      <c r="H16" s="60"/>
      <c r="I16" s="60"/>
      <c r="J16" s="37"/>
      <c r="K16" s="37"/>
      <c r="L16" s="45"/>
      <c r="M16" s="45"/>
      <c r="N16" s="45"/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63"/>
      <c r="B17" s="30"/>
      <c r="C17" s="31"/>
      <c r="D17" s="32"/>
      <c r="E17" s="31"/>
      <c r="F17" s="59"/>
      <c r="G17" s="60"/>
      <c r="H17" s="60"/>
      <c r="I17" s="60"/>
      <c r="J17" s="37"/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63"/>
      <c r="B18" s="30"/>
      <c r="C18" s="31"/>
      <c r="D18" s="32"/>
      <c r="E18" s="31"/>
      <c r="F18" s="59"/>
      <c r="G18" s="60"/>
      <c r="H18" s="60"/>
      <c r="I18" s="60"/>
      <c r="J18" s="37"/>
      <c r="K18" s="37"/>
      <c r="L18" s="45"/>
      <c r="M18" s="49"/>
      <c r="N18" s="45"/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e">
        <f>OR(#REF!&lt;100000,LEN(#REF!)=5)</f>
        <v>#REF!</v>
      </c>
    </row>
    <row r="19" spans="1:19" ht="15.75" x14ac:dyDescent="0.25">
      <c r="A19" s="63"/>
      <c r="B19" s="30"/>
      <c r="C19" s="31"/>
      <c r="D19" s="32"/>
      <c r="E19" s="31"/>
      <c r="F19" s="59"/>
      <c r="G19" s="60"/>
      <c r="H19" s="60"/>
      <c r="I19" s="60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3"/>
      <c r="B20" s="30"/>
      <c r="C20" s="31"/>
      <c r="D20" s="32"/>
      <c r="E20" s="31"/>
      <c r="F20" s="59"/>
      <c r="G20" s="60"/>
      <c r="H20" s="60"/>
      <c r="I20" s="60"/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e">
        <f>OR(#REF!&lt;100000,LEN(#REF!)=5)</f>
        <v>#REF!</v>
      </c>
    </row>
    <row r="21" spans="1:19" ht="15.75" x14ac:dyDescent="0.25">
      <c r="A21" s="63"/>
      <c r="B21" s="30"/>
      <c r="C21" s="31"/>
      <c r="D21" s="32"/>
      <c r="E21" s="31"/>
      <c r="F21" s="59"/>
      <c r="G21" s="60"/>
      <c r="H21" s="60"/>
      <c r="I21" s="60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3"/>
      <c r="B22" s="30"/>
      <c r="C22" s="31"/>
      <c r="D22" s="32"/>
      <c r="E22" s="102"/>
      <c r="F22" s="59"/>
      <c r="G22" s="60"/>
      <c r="H22" s="60"/>
      <c r="I22" s="60"/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e">
        <f>OR(#REF!&lt;100000,LEN(#REF!)=5)</f>
        <v>#REF!</v>
      </c>
    </row>
    <row r="23" spans="1:19" ht="15.75" x14ac:dyDescent="0.25">
      <c r="A23" s="63"/>
      <c r="B23" s="30"/>
      <c r="C23" s="31"/>
      <c r="D23" s="32"/>
      <c r="E23" s="103"/>
      <c r="F23" s="59"/>
      <c r="G23" s="60"/>
      <c r="H23" s="60"/>
      <c r="I23" s="60"/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e">
        <f>OR(#REF!&lt;100000,LEN(#REF!)=5)</f>
        <v>#REF!</v>
      </c>
    </row>
    <row r="24" spans="1:19" ht="15.75" x14ac:dyDescent="0.25">
      <c r="A24" s="63"/>
      <c r="B24" s="30"/>
      <c r="C24" s="31"/>
      <c r="D24" s="32"/>
      <c r="E24" s="31"/>
      <c r="F24" s="59"/>
      <c r="G24" s="60"/>
      <c r="H24" s="60"/>
      <c r="I24" s="60"/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e">
        <f>OR(#REF!&lt;100000,LEN(#REF!)=5)</f>
        <v>#REF!</v>
      </c>
    </row>
    <row r="25" spans="1:19" ht="15.75" x14ac:dyDescent="0.25">
      <c r="A25" s="63"/>
      <c r="B25" s="30"/>
      <c r="C25" s="31"/>
      <c r="D25" s="32"/>
      <c r="E25" s="31"/>
      <c r="F25" s="59"/>
      <c r="G25" s="60"/>
      <c r="H25" s="60"/>
      <c r="I25" s="60"/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e">
        <f>OR(#REF!&lt;100000,LEN(#REF!)=5)</f>
        <v>#REF!</v>
      </c>
    </row>
    <row r="26" spans="1:19" ht="15.75" x14ac:dyDescent="0.25">
      <c r="A26" s="63"/>
      <c r="B26" s="30"/>
      <c r="C26" s="31"/>
      <c r="D26" s="32"/>
      <c r="E26" s="31"/>
      <c r="F26" s="59"/>
      <c r="G26" s="60"/>
      <c r="H26" s="60"/>
      <c r="I26" s="60"/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e">
        <f>OR(#REF!&lt;100000,LEN(#REF!)=5)</f>
        <v>#REF!</v>
      </c>
    </row>
    <row r="27" spans="1:19" ht="15.75" x14ac:dyDescent="0.25">
      <c r="A27" s="63"/>
      <c r="B27" s="30"/>
      <c r="C27" s="31"/>
      <c r="D27" s="32"/>
      <c r="E27" s="31"/>
      <c r="F27" s="59"/>
      <c r="G27" s="60"/>
      <c r="H27" s="60"/>
      <c r="I27" s="60"/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e">
        <f>OR(#REF!&lt;100000,LEN(#REF!)=5)</f>
        <v>#REF!</v>
      </c>
    </row>
    <row r="28" spans="1:19" ht="15.75" x14ac:dyDescent="0.25">
      <c r="A28" s="63"/>
      <c r="B28" s="30"/>
      <c r="C28" s="31"/>
      <c r="D28" s="32"/>
      <c r="E28" s="31"/>
      <c r="F28" s="59"/>
      <c r="G28" s="60"/>
      <c r="H28" s="60"/>
      <c r="I28" s="60"/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e">
        <f>OR(#REF!&lt;100000,LEN(#REF!)=5)</f>
        <v>#REF!</v>
      </c>
    </row>
    <row r="29" spans="1:19" ht="15.75" x14ac:dyDescent="0.25">
      <c r="A29" s="63"/>
      <c r="B29" s="30"/>
      <c r="C29" s="31"/>
      <c r="D29" s="32"/>
      <c r="E29" s="31"/>
      <c r="F29" s="59"/>
      <c r="G29" s="60"/>
      <c r="H29" s="60"/>
      <c r="I29" s="60"/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e">
        <f>OR(#REF!&lt;100000,LEN(#REF!)=5)</f>
        <v>#REF!</v>
      </c>
    </row>
    <row r="30" spans="1:19" ht="15.75" x14ac:dyDescent="0.25">
      <c r="A30" s="63"/>
      <c r="B30" s="30"/>
      <c r="C30" s="31"/>
      <c r="D30" s="32"/>
      <c r="E30" s="31"/>
      <c r="F30" s="59"/>
      <c r="G30" s="60"/>
      <c r="H30" s="60"/>
      <c r="I30" s="60"/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ref="D31" si="3">IF(B31="S",IF(ISBLANK(E31),ROUND(C31*0.2/1.2,2),E31),"")</f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7" t="s">
        <v>11</v>
      </c>
      <c r="B32" s="118"/>
      <c r="C32" s="39">
        <f>SUM(C12:C31)</f>
        <v>332.93</v>
      </c>
      <c r="D32" s="39">
        <f>SUM(D12:D31)</f>
        <v>42.5</v>
      </c>
      <c r="E32" s="39"/>
      <c r="F32" s="39">
        <f>SUM(F12:F31)</f>
        <v>290.43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18" priority="4" stopIfTrue="1">
      <formula>SUM($P12:$T12)&gt;0</formula>
    </cfRule>
  </conditionalFormatting>
  <conditionalFormatting sqref="E5 C12:C31 C5 B1:E1 B3:E3">
    <cfRule type="expression" dxfId="17" priority="5" stopIfTrue="1">
      <formula>ISBLANK(B1)</formula>
    </cfRule>
  </conditionalFormatting>
  <conditionalFormatting sqref="L12:N12 L14:M17 L21:N31 L19:M20">
    <cfRule type="expression" dxfId="16" priority="6" stopIfTrue="1">
      <formula>AND(NOT(ISBLANK($C12)),ISBLANK(L12))</formula>
    </cfRule>
  </conditionalFormatting>
  <conditionalFormatting sqref="B12:B31">
    <cfRule type="expression" dxfId="15" priority="7" stopIfTrue="1">
      <formula>AND(NOT(ISBLANK(C12)),ISBLANK(B12))</formula>
    </cfRule>
  </conditionalFormatting>
  <conditionalFormatting sqref="A12:A31">
    <cfRule type="expression" dxfId="14" priority="8" stopIfTrue="1">
      <formula>AND(NOT(ISBLANK(C12)),ISBLANK(A12))</formula>
    </cfRule>
  </conditionalFormatting>
  <conditionalFormatting sqref="E12:E21 E24:E31">
    <cfRule type="expression" dxfId="13" priority="9" stopIfTrue="1">
      <formula>AND(NOT(ISBLANK(C12)),ISBLANK(E12),B12="S")</formula>
    </cfRule>
  </conditionalFormatting>
  <conditionalFormatting sqref="L13:M13">
    <cfRule type="expression" dxfId="12" priority="10" stopIfTrue="1">
      <formula>AND(NOT(ISBLANK($C18)),ISBLANK(L13))</formula>
    </cfRule>
  </conditionalFormatting>
  <conditionalFormatting sqref="L18">
    <cfRule type="expression" dxfId="11" priority="2" stopIfTrue="1">
      <formula>AND(NOT(ISBLANK($C18)),ISBLANK(L18))</formula>
    </cfRule>
  </conditionalFormatting>
  <conditionalFormatting sqref="E22">
    <cfRule type="expression" dxfId="10" priority="11" stopIfTrue="1">
      <formula>AND(NOT(ISBLANK(C23)),ISBLANK(E22),B23="S")</formula>
    </cfRule>
  </conditionalFormatting>
  <conditionalFormatting sqref="N13:N20">
    <cfRule type="expression" dxfId="9" priority="1" stopIfTrue="1">
      <formula>AND(NOT(ISBLANK($C13)),ISBLANK(N13))</formula>
    </cfRule>
  </conditionalFormatting>
  <dataValidations count="4">
    <dataValidation type="list" allowBlank="1" showInputMessage="1" showErrorMessage="1" sqref="B12:B31">
      <formula1>$B$35:$B$38</formula1>
    </dataValidation>
    <dataValidation type="date" allowBlank="1" showInputMessage="1" showErrorMessage="1" sqref="C5">
      <formula1>NOW()-120</formula1>
      <formula2>NOW()</formula2>
    </dataValidation>
    <dataValidation type="date" allowBlank="1" showInputMessage="1" showErrorMessage="1" sqref="E5">
      <formula1>C5+1</formula1>
      <formula2>NOW()</formula2>
    </dataValidation>
    <dataValidation type="list" allowBlank="1" showInputMessage="1" showErrorMessage="1" sqref="B1:E1">
      <formula1>"BARCLAYCARD,CORPORATE CARD"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8"/>
  <sheetViews>
    <sheetView topLeftCell="A4" workbookViewId="0">
      <selection activeCell="L28" sqref="L28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12" t="s">
        <v>91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6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66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20.100000000000001" customHeight="1" x14ac:dyDescent="0.25">
      <c r="A12" s="63">
        <v>43178</v>
      </c>
      <c r="B12" s="30" t="s">
        <v>13</v>
      </c>
      <c r="C12" s="31">
        <v>39.99</v>
      </c>
      <c r="D12" s="32" t="str">
        <f>IF(B12="S",IF(ISBLANK(E12),ROUND(C12*0.2/1.2,2),E12),"")</f>
        <v/>
      </c>
      <c r="E12" s="31"/>
      <c r="F12" s="59">
        <v>39.99</v>
      </c>
      <c r="G12" s="60">
        <v>140</v>
      </c>
      <c r="H12" s="60">
        <v>4001</v>
      </c>
      <c r="I12" s="60"/>
      <c r="J12" s="37" t="s">
        <v>15</v>
      </c>
      <c r="K12" s="37" t="s">
        <v>92</v>
      </c>
      <c r="L12" s="45" t="s">
        <v>93</v>
      </c>
      <c r="M12" s="45" t="s">
        <v>94</v>
      </c>
      <c r="N12" s="45" t="s">
        <v>95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20.100000000000001" customHeight="1" x14ac:dyDescent="0.25">
      <c r="A13" s="63"/>
      <c r="B13" s="50"/>
      <c r="C13" s="31"/>
      <c r="D13" s="32"/>
      <c r="E13" s="31"/>
      <c r="F13" s="59"/>
      <c r="G13" s="60"/>
      <c r="H13" s="60"/>
      <c r="I13" s="60"/>
      <c r="J13" s="37"/>
      <c r="K13" s="37"/>
      <c r="L13" s="45"/>
      <c r="M13" s="45"/>
      <c r="N13" s="45"/>
    </row>
    <row r="14" spans="1:26" ht="20.100000000000001" customHeight="1" x14ac:dyDescent="0.25">
      <c r="A14" s="29"/>
      <c r="B14" s="50"/>
      <c r="C14" s="31" t="s">
        <v>64</v>
      </c>
      <c r="D14" s="32" t="str">
        <f t="shared" ref="D14:D31" si="3">IF(B14="S",IF(ISBLANK(E14),ROUND(C14*0.2/1.2,2),E14),"")</f>
        <v/>
      </c>
      <c r="E14" s="31"/>
      <c r="F14" s="59" t="s">
        <v>64</v>
      </c>
      <c r="G14" s="60" t="s">
        <v>64</v>
      </c>
      <c r="H14" s="60" t="s">
        <v>64</v>
      </c>
      <c r="I14" s="60" t="s">
        <v>64</v>
      </c>
      <c r="J14" s="37" t="s">
        <v>15</v>
      </c>
      <c r="K14" s="37"/>
      <c r="L14" s="45" t="s">
        <v>64</v>
      </c>
      <c r="M14" s="45"/>
      <c r="N14" s="45" t="s">
        <v>64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20.100000000000001" customHeight="1" x14ac:dyDescent="0.25">
      <c r="A15" s="29"/>
      <c r="B15" s="30"/>
      <c r="C15" s="31" t="s">
        <v>64</v>
      </c>
      <c r="D15" s="32" t="str">
        <f t="shared" si="3"/>
        <v/>
      </c>
      <c r="E15" s="31"/>
      <c r="F15" s="59" t="s">
        <v>64</v>
      </c>
      <c r="G15" s="60" t="s">
        <v>64</v>
      </c>
      <c r="H15" s="60"/>
      <c r="I15" s="60" t="s">
        <v>64</v>
      </c>
      <c r="J15" s="37" t="s">
        <v>15</v>
      </c>
      <c r="K15" s="37"/>
      <c r="L15" s="45" t="s">
        <v>64</v>
      </c>
      <c r="M15" s="45"/>
      <c r="N15" s="45" t="s">
        <v>64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20.100000000000001" customHeight="1" x14ac:dyDescent="0.25">
      <c r="A16" s="29"/>
      <c r="B16" s="30"/>
      <c r="C16" s="31"/>
      <c r="D16" s="32" t="str">
        <f t="shared" si="3"/>
        <v/>
      </c>
      <c r="E16" s="31"/>
      <c r="F16" s="59" t="s">
        <v>64</v>
      </c>
      <c r="G16" s="60" t="s">
        <v>64</v>
      </c>
      <c r="H16" s="60" t="s">
        <v>64</v>
      </c>
      <c r="I16" s="60" t="s">
        <v>64</v>
      </c>
      <c r="J16" s="37" t="s">
        <v>15</v>
      </c>
      <c r="K16" s="37"/>
      <c r="L16" s="45" t="s">
        <v>64</v>
      </c>
      <c r="M16" s="45"/>
      <c r="N16" s="45" t="s">
        <v>64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20.100000000000001" customHeight="1" x14ac:dyDescent="0.25">
      <c r="A17" s="29"/>
      <c r="B17" s="30"/>
      <c r="C17" s="31"/>
      <c r="D17" s="32" t="str">
        <f t="shared" si="3"/>
        <v/>
      </c>
      <c r="E17" s="31"/>
      <c r="F17" s="59" t="s">
        <v>64</v>
      </c>
      <c r="G17" s="60" t="s">
        <v>64</v>
      </c>
      <c r="H17" s="60" t="s">
        <v>64</v>
      </c>
      <c r="I17" s="60" t="s">
        <v>64</v>
      </c>
      <c r="J17" s="37" t="s">
        <v>15</v>
      </c>
      <c r="K17" s="37"/>
      <c r="L17" s="45" t="s">
        <v>64</v>
      </c>
      <c r="M17" s="45"/>
      <c r="N17" s="45" t="s">
        <v>64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20.100000000000001" customHeight="1" x14ac:dyDescent="0.25">
      <c r="A18" s="29"/>
      <c r="B18" s="30"/>
      <c r="C18" s="31"/>
      <c r="D18" s="32" t="str">
        <f t="shared" si="3"/>
        <v/>
      </c>
      <c r="E18" s="31"/>
      <c r="F18" s="59" t="s">
        <v>64</v>
      </c>
      <c r="G18" s="60" t="s">
        <v>64</v>
      </c>
      <c r="H18" s="60" t="s">
        <v>64</v>
      </c>
      <c r="I18" s="60" t="s">
        <v>64</v>
      </c>
      <c r="J18" s="37" t="s">
        <v>15</v>
      </c>
      <c r="K18" s="54"/>
      <c r="L18" s="45" t="s">
        <v>64</v>
      </c>
      <c r="M18" s="49"/>
      <c r="N18" s="45" t="s">
        <v>64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20.100000000000001" customHeight="1" x14ac:dyDescent="0.25">
      <c r="A19" s="29"/>
      <c r="B19" s="30"/>
      <c r="C19" s="31"/>
      <c r="D19" s="32" t="str">
        <f t="shared" si="3"/>
        <v/>
      </c>
      <c r="E19" s="31"/>
      <c r="F19" s="59"/>
      <c r="G19" s="60"/>
      <c r="H19" s="60"/>
      <c r="I19" s="60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20.100000000000001" customHeight="1" x14ac:dyDescent="0.25">
      <c r="A20" s="29"/>
      <c r="B20" s="30"/>
      <c r="C20" s="31"/>
      <c r="D20" s="32" t="str">
        <f t="shared" si="3"/>
        <v/>
      </c>
      <c r="E20" s="31"/>
      <c r="F20" s="59" t="s">
        <v>64</v>
      </c>
      <c r="G20" s="60"/>
      <c r="H20" s="60" t="s">
        <v>64</v>
      </c>
      <c r="I20" s="60" t="s">
        <v>64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20.100000000000001" customHeight="1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20.100000000000001" customHeight="1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20.100000000000001" customHeight="1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20.100000000000001" customHeight="1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20.100000000000001" customHeight="1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20.100000000000001" customHeight="1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20.100000000000001" customHeight="1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20.100000000000001" customHeight="1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20.100000000000001" customHeight="1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20.100000000000001" customHeight="1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20.100000000000001" customHeight="1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20.100000000000001" customHeight="1" thickBot="1" x14ac:dyDescent="0.25">
      <c r="A32" s="117" t="s">
        <v>11</v>
      </c>
      <c r="B32" s="118"/>
      <c r="C32" s="39">
        <f>SUM(C12:C31)</f>
        <v>39.99</v>
      </c>
      <c r="D32" s="39">
        <f>SUM(D12:D31)</f>
        <v>0</v>
      </c>
      <c r="E32" s="39"/>
      <c r="F32" s="39">
        <f>SUM(F12:F31)</f>
        <v>39.99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8" priority="4" stopIfTrue="1">
      <formula>SUM($P12:$T12)&gt;0</formula>
    </cfRule>
  </conditionalFormatting>
  <conditionalFormatting sqref="C12:C31 C5 B1:E1 B3:E3 E5">
    <cfRule type="expression" dxfId="7" priority="5" stopIfTrue="1">
      <formula>ISBLANK(B1)</formula>
    </cfRule>
  </conditionalFormatting>
  <conditionalFormatting sqref="L12:N12 L14:N17 L19:N31">
    <cfRule type="expression" dxfId="6" priority="6" stopIfTrue="1">
      <formula>AND(NOT(ISBLANK($C12)),ISBLANK(L12))</formula>
    </cfRule>
  </conditionalFormatting>
  <conditionalFormatting sqref="B12:B31">
    <cfRule type="expression" dxfId="5" priority="7" stopIfTrue="1">
      <formula>AND(NOT(ISBLANK(C12)),ISBLANK(B12))</formula>
    </cfRule>
  </conditionalFormatting>
  <conditionalFormatting sqref="A12:A31">
    <cfRule type="expression" dxfId="4" priority="8" stopIfTrue="1">
      <formula>AND(NOT(ISBLANK(C12)),ISBLANK(A12))</formula>
    </cfRule>
  </conditionalFormatting>
  <conditionalFormatting sqref="E12:E31">
    <cfRule type="expression" dxfId="3" priority="9" stopIfTrue="1">
      <formula>AND(NOT(ISBLANK(C12)),ISBLANK(E12),B12="S")</formula>
    </cfRule>
  </conditionalFormatting>
  <conditionalFormatting sqref="L13:N13">
    <cfRule type="expression" dxfId="2" priority="10" stopIfTrue="1">
      <formula>AND(NOT(ISBLANK($C18)),ISBLANK(L13))</formula>
    </cfRule>
  </conditionalFormatting>
  <conditionalFormatting sqref="N18">
    <cfRule type="expression" dxfId="1" priority="2" stopIfTrue="1">
      <formula>AND(NOT(ISBLANK($C18)),ISBLANK(N18))</formula>
    </cfRule>
  </conditionalFormatting>
  <conditionalFormatting sqref="L18">
    <cfRule type="expression" dxfId="0" priority="1" stopIfTrue="1">
      <formula>AND(NOT(ISBLANK($C18)),ISBLANK(L18))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90" workbookViewId="0">
      <selection activeCell="H35" sqref="H35"/>
    </sheetView>
  </sheetViews>
  <sheetFormatPr defaultRowHeight="12.75" outlineLevelCol="1" x14ac:dyDescent="0.2"/>
  <cols>
    <col min="1" max="1" width="9.140625" style="5"/>
    <col min="2" max="2" width="10.42578125" style="5" customWidth="1"/>
    <col min="3" max="6" width="15.7109375" style="5" customWidth="1"/>
    <col min="7" max="7" width="5.28515625" style="5" bestFit="1" customWidth="1"/>
    <col min="8" max="8" width="7.42578125" style="5" bestFit="1" customWidth="1"/>
    <col min="9" max="9" width="5.28515625" style="5" customWidth="1"/>
    <col min="10" max="10" width="9.7109375" style="5" bestFit="1" customWidth="1"/>
    <col min="11" max="11" width="7.5703125" style="5" customWidth="1"/>
    <col min="12" max="12" width="3" style="5" customWidth="1"/>
    <col min="13" max="13" width="50.7109375" style="5" customWidth="1"/>
    <col min="14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36.75" customHeight="1" x14ac:dyDescent="0.2">
      <c r="A1" s="2" t="s">
        <v>30</v>
      </c>
      <c r="B1" s="112" t="s">
        <v>34</v>
      </c>
      <c r="C1" s="113"/>
      <c r="D1" s="113"/>
      <c r="E1" s="114"/>
      <c r="F1" s="1"/>
      <c r="G1" s="1"/>
      <c r="H1" s="1"/>
      <c r="I1" s="1"/>
      <c r="J1" s="1"/>
      <c r="K1" s="1"/>
      <c r="L1" s="1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36.75" customHeight="1" x14ac:dyDescent="0.2">
      <c r="A3" s="9" t="s">
        <v>3</v>
      </c>
      <c r="B3" s="112" t="s">
        <v>35</v>
      </c>
      <c r="C3" s="113"/>
      <c r="D3" s="113"/>
      <c r="E3" s="114"/>
      <c r="F3" s="10"/>
      <c r="G3" s="10"/>
      <c r="H3" s="10"/>
      <c r="I3" s="10"/>
      <c r="J3" s="10"/>
      <c r="K3" s="10"/>
      <c r="L3" s="10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36" customHeight="1" x14ac:dyDescent="0.2">
      <c r="A5" s="11" t="s">
        <v>12</v>
      </c>
      <c r="B5" s="12" t="s">
        <v>32</v>
      </c>
      <c r="C5" s="48"/>
      <c r="D5" s="12" t="s">
        <v>33</v>
      </c>
      <c r="E5" s="48"/>
      <c r="F5" s="13"/>
      <c r="G5" s="14"/>
      <c r="H5" s="15"/>
      <c r="I5" s="15"/>
      <c r="J5" s="15"/>
      <c r="K5" s="15"/>
      <c r="L5" s="15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16" t="s">
        <v>0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9"/>
      <c r="K8" s="119"/>
      <c r="L8" s="116"/>
      <c r="M8" s="17" t="s">
        <v>8</v>
      </c>
      <c r="N8" s="18" t="s">
        <v>9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20" t="s">
        <v>1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1"/>
      <c r="K9" s="121"/>
      <c r="L9" s="122"/>
      <c r="M9" s="22" t="s">
        <v>31</v>
      </c>
      <c r="N9" s="23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24"/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17</v>
      </c>
      <c r="H10" s="26" t="s">
        <v>18</v>
      </c>
      <c r="I10" s="26" t="s">
        <v>19</v>
      </c>
      <c r="J10" s="26" t="s">
        <v>20</v>
      </c>
      <c r="K10" s="26"/>
      <c r="L10" s="26"/>
      <c r="M10" s="27"/>
      <c r="N10" s="28"/>
    </row>
    <row r="11" spans="1:26" ht="0.75" customHeight="1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7"/>
      <c r="N11" s="43"/>
    </row>
    <row r="12" spans="1:26" ht="20.100000000000001" customHeight="1" x14ac:dyDescent="0.25">
      <c r="A12" s="29" t="s">
        <v>36</v>
      </c>
      <c r="B12" s="30" t="s">
        <v>13</v>
      </c>
      <c r="C12" s="31">
        <v>127.95</v>
      </c>
      <c r="D12" s="32" t="str">
        <f>IF(B12="S",IF(ISBLANK(E12),ROUND(C12*0.2/1.2,2),E12),"")</f>
        <v/>
      </c>
      <c r="E12" s="31"/>
      <c r="F12" s="32">
        <f>IF(ISBLANK(C12),"",IF(B12="S",C12-D12,C12))</f>
        <v>127.95</v>
      </c>
      <c r="G12" s="33">
        <v>45</v>
      </c>
      <c r="H12" s="34">
        <v>450</v>
      </c>
      <c r="I12" s="34">
        <v>301</v>
      </c>
      <c r="J12" s="35">
        <v>0</v>
      </c>
      <c r="K12" s="36">
        <v>0</v>
      </c>
      <c r="L12" s="37" t="s">
        <v>15</v>
      </c>
      <c r="M12" s="45" t="s">
        <v>55</v>
      </c>
      <c r="N12" s="45" t="s">
        <v>37</v>
      </c>
      <c r="P12" s="5" t="b">
        <f>OR(G12&lt;100,LEN(G12)=2)</f>
        <v>1</v>
      </c>
      <c r="Q12" s="5" t="b">
        <f>OR(H12&lt;1000,LEN(H12)=3)</f>
        <v>1</v>
      </c>
      <c r="R12" s="5" t="b">
        <f>IF(I12&lt;1000,TRUE)</f>
        <v>1</v>
      </c>
      <c r="S12" s="5" t="b">
        <f>OR(J12&lt;100000,LEN(J12)=5)</f>
        <v>1</v>
      </c>
    </row>
    <row r="13" spans="1:26" ht="20.100000000000001" customHeight="1" x14ac:dyDescent="0.25">
      <c r="A13" s="29" t="s">
        <v>36</v>
      </c>
      <c r="B13" s="30" t="s">
        <v>15</v>
      </c>
      <c r="C13" s="31">
        <v>10.38</v>
      </c>
      <c r="D13" s="32">
        <f>IF(B13="S",IF(ISBLANK(E13),ROUND(C13*0.2/1.2,2),E13),"")</f>
        <v>1.73</v>
      </c>
      <c r="E13" s="31"/>
      <c r="F13" s="32">
        <f>IF(ISBLANK(C13),"",IF(B13="S",C13-D13,C13))</f>
        <v>8.65</v>
      </c>
      <c r="G13" s="33">
        <v>45</v>
      </c>
      <c r="H13" s="34">
        <v>450</v>
      </c>
      <c r="I13" s="34">
        <v>301</v>
      </c>
      <c r="J13" s="35">
        <v>0</v>
      </c>
      <c r="K13" s="36">
        <v>0</v>
      </c>
      <c r="L13" s="37" t="s">
        <v>15</v>
      </c>
      <c r="M13" s="45" t="s">
        <v>56</v>
      </c>
      <c r="N13" s="45" t="s">
        <v>37</v>
      </c>
      <c r="P13" s="5" t="b">
        <f t="shared" ref="P13:P31" si="0">OR(G13&lt;100,LEN(G13)=2)</f>
        <v>1</v>
      </c>
      <c r="Q13" s="5" t="b">
        <f t="shared" ref="Q13:Q31" si="1">OR(H13&lt;1000,LEN(H13)=3)</f>
        <v>1</v>
      </c>
      <c r="R13" s="5" t="b">
        <f t="shared" ref="R13:R31" si="2">IF(I13&lt;1000,TRUE)</f>
        <v>1</v>
      </c>
      <c r="S13" s="5" t="b">
        <f t="shared" ref="S13:S31" si="3">OR(J13&lt;100000,LEN(J13)=5)</f>
        <v>1</v>
      </c>
    </row>
    <row r="14" spans="1:26" ht="20.100000000000001" customHeight="1" x14ac:dyDescent="0.25">
      <c r="A14" s="29" t="s">
        <v>38</v>
      </c>
      <c r="B14" s="30" t="s">
        <v>13</v>
      </c>
      <c r="C14" s="31">
        <v>25.59</v>
      </c>
      <c r="D14" s="32" t="str">
        <f t="shared" ref="D14:D31" si="4">IF(B14="S",IF(ISBLANK(E14),ROUND(C14*0.2/1.2,2),E14),"")</f>
        <v/>
      </c>
      <c r="E14" s="31"/>
      <c r="F14" s="32">
        <f t="shared" ref="F14:F31" si="5">IF(ISBLANK(C14),"",IF(B14="S",C14-D14,C14))</f>
        <v>25.59</v>
      </c>
      <c r="G14" s="33">
        <v>45</v>
      </c>
      <c r="H14" s="34">
        <v>450</v>
      </c>
      <c r="I14" s="34">
        <v>301</v>
      </c>
      <c r="J14" s="35">
        <v>0</v>
      </c>
      <c r="K14" s="36">
        <v>0</v>
      </c>
      <c r="L14" s="37" t="s">
        <v>15</v>
      </c>
      <c r="M14" s="45" t="s">
        <v>60</v>
      </c>
      <c r="N14" s="45" t="s">
        <v>39</v>
      </c>
      <c r="P14" s="5" t="b">
        <f t="shared" si="0"/>
        <v>1</v>
      </c>
      <c r="Q14" s="5" t="b">
        <f t="shared" si="1"/>
        <v>1</v>
      </c>
      <c r="R14" s="5" t="b">
        <f t="shared" si="2"/>
        <v>1</v>
      </c>
      <c r="S14" s="5" t="b">
        <f t="shared" si="3"/>
        <v>1</v>
      </c>
    </row>
    <row r="15" spans="1:26" ht="20.100000000000001" customHeight="1" x14ac:dyDescent="0.25">
      <c r="A15" s="29" t="s">
        <v>40</v>
      </c>
      <c r="B15" s="30" t="s">
        <v>15</v>
      </c>
      <c r="C15" s="31">
        <v>35.97</v>
      </c>
      <c r="D15" s="32">
        <f t="shared" si="4"/>
        <v>5.99</v>
      </c>
      <c r="E15" s="31">
        <v>5.99</v>
      </c>
      <c r="F15" s="32">
        <f t="shared" si="5"/>
        <v>29.979999999999997</v>
      </c>
      <c r="G15" s="33">
        <v>45</v>
      </c>
      <c r="H15" s="34">
        <v>450</v>
      </c>
      <c r="I15" s="34">
        <v>301</v>
      </c>
      <c r="J15" s="35">
        <v>0</v>
      </c>
      <c r="K15" s="36">
        <v>0</v>
      </c>
      <c r="L15" s="37" t="s">
        <v>15</v>
      </c>
      <c r="M15" s="45" t="s">
        <v>41</v>
      </c>
      <c r="N15" s="45" t="s">
        <v>42</v>
      </c>
      <c r="P15" s="5" t="b">
        <f t="shared" si="0"/>
        <v>1</v>
      </c>
      <c r="Q15" s="5" t="b">
        <f t="shared" si="1"/>
        <v>1</v>
      </c>
      <c r="R15" s="5" t="b">
        <f t="shared" si="2"/>
        <v>1</v>
      </c>
      <c r="S15" s="5" t="b">
        <f t="shared" si="3"/>
        <v>1</v>
      </c>
    </row>
    <row r="16" spans="1:26" ht="20.100000000000001" customHeight="1" x14ac:dyDescent="0.25">
      <c r="A16" s="29" t="s">
        <v>43</v>
      </c>
      <c r="B16" s="30" t="s">
        <v>13</v>
      </c>
      <c r="C16" s="31">
        <v>63.84</v>
      </c>
      <c r="D16" s="32" t="str">
        <f t="shared" si="4"/>
        <v/>
      </c>
      <c r="E16" s="31"/>
      <c r="F16" s="32">
        <f t="shared" si="5"/>
        <v>63.84</v>
      </c>
      <c r="G16" s="33">
        <v>45</v>
      </c>
      <c r="H16" s="34">
        <v>450</v>
      </c>
      <c r="I16" s="34">
        <v>352</v>
      </c>
      <c r="J16" s="35">
        <v>0</v>
      </c>
      <c r="K16" s="36">
        <v>0</v>
      </c>
      <c r="L16" s="37" t="s">
        <v>15</v>
      </c>
      <c r="M16" s="45" t="s">
        <v>44</v>
      </c>
      <c r="N16" s="45" t="s">
        <v>45</v>
      </c>
      <c r="P16" s="5" t="b">
        <f t="shared" si="0"/>
        <v>1</v>
      </c>
      <c r="Q16" s="5" t="b">
        <f t="shared" si="1"/>
        <v>1</v>
      </c>
      <c r="R16" s="5" t="b">
        <f t="shared" si="2"/>
        <v>1</v>
      </c>
      <c r="S16" s="5" t="b">
        <f t="shared" si="3"/>
        <v>1</v>
      </c>
    </row>
    <row r="17" spans="1:19" ht="20.100000000000001" customHeight="1" x14ac:dyDescent="0.25">
      <c r="A17" s="29" t="s">
        <v>46</v>
      </c>
      <c r="B17" s="30" t="s">
        <v>15</v>
      </c>
      <c r="C17" s="31">
        <v>196.65</v>
      </c>
      <c r="D17" s="32">
        <f t="shared" si="4"/>
        <v>32.770000000000003</v>
      </c>
      <c r="E17" s="31">
        <v>32.770000000000003</v>
      </c>
      <c r="F17" s="32">
        <f t="shared" si="5"/>
        <v>163.88</v>
      </c>
      <c r="G17" s="33">
        <v>45</v>
      </c>
      <c r="H17" s="34">
        <v>450</v>
      </c>
      <c r="I17" s="34">
        <v>430</v>
      </c>
      <c r="J17" s="35">
        <v>0</v>
      </c>
      <c r="K17" s="36">
        <v>0</v>
      </c>
      <c r="L17" s="37" t="s">
        <v>15</v>
      </c>
      <c r="M17" s="45" t="s">
        <v>57</v>
      </c>
      <c r="N17" s="45" t="s">
        <v>61</v>
      </c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b">
        <f t="shared" si="3"/>
        <v>1</v>
      </c>
    </row>
    <row r="18" spans="1:19" ht="20.100000000000001" customHeight="1" x14ac:dyDescent="0.25">
      <c r="A18" s="29" t="s">
        <v>47</v>
      </c>
      <c r="B18" s="30" t="s">
        <v>13</v>
      </c>
      <c r="C18" s="31">
        <v>160.38</v>
      </c>
      <c r="D18" s="32" t="str">
        <f t="shared" si="4"/>
        <v/>
      </c>
      <c r="E18" s="31"/>
      <c r="F18" s="32">
        <f t="shared" si="5"/>
        <v>160.38</v>
      </c>
      <c r="G18" s="33">
        <v>45</v>
      </c>
      <c r="H18" s="34">
        <v>450</v>
      </c>
      <c r="I18" s="34">
        <v>430</v>
      </c>
      <c r="J18" s="35">
        <v>0</v>
      </c>
      <c r="K18" s="36">
        <v>0</v>
      </c>
      <c r="L18" s="37" t="s">
        <v>15</v>
      </c>
      <c r="M18" s="45" t="s">
        <v>48</v>
      </c>
      <c r="N18" s="45" t="s">
        <v>49</v>
      </c>
      <c r="P18" s="5" t="b">
        <f t="shared" si="0"/>
        <v>1</v>
      </c>
      <c r="Q18" s="5" t="b">
        <f t="shared" si="1"/>
        <v>1</v>
      </c>
      <c r="R18" s="5" t="b">
        <f t="shared" si="2"/>
        <v>1</v>
      </c>
      <c r="S18" s="5" t="b">
        <f t="shared" si="3"/>
        <v>1</v>
      </c>
    </row>
    <row r="19" spans="1:19" ht="20.100000000000001" customHeight="1" x14ac:dyDescent="0.25">
      <c r="A19" s="29" t="s">
        <v>50</v>
      </c>
      <c r="B19" s="30" t="s">
        <v>14</v>
      </c>
      <c r="C19" s="31">
        <v>36.36</v>
      </c>
      <c r="D19" s="32" t="str">
        <f t="shared" si="4"/>
        <v/>
      </c>
      <c r="E19" s="31"/>
      <c r="F19" s="32">
        <f t="shared" si="5"/>
        <v>36.36</v>
      </c>
      <c r="G19" s="33">
        <v>45</v>
      </c>
      <c r="H19" s="34">
        <v>210</v>
      </c>
      <c r="I19" s="34">
        <v>390</v>
      </c>
      <c r="J19" s="35">
        <v>0</v>
      </c>
      <c r="K19" s="36">
        <v>0</v>
      </c>
      <c r="L19" s="37" t="s">
        <v>15</v>
      </c>
      <c r="M19" s="45" t="s">
        <v>58</v>
      </c>
      <c r="N19" s="45" t="s">
        <v>39</v>
      </c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b">
        <f t="shared" si="3"/>
        <v>1</v>
      </c>
    </row>
    <row r="20" spans="1:19" ht="20.100000000000001" customHeight="1" x14ac:dyDescent="0.25">
      <c r="A20" s="29" t="s">
        <v>51</v>
      </c>
      <c r="B20" s="30" t="s">
        <v>14</v>
      </c>
      <c r="C20" s="31">
        <v>103</v>
      </c>
      <c r="D20" s="32" t="str">
        <f t="shared" si="4"/>
        <v/>
      </c>
      <c r="E20" s="31"/>
      <c r="F20" s="32">
        <f t="shared" si="5"/>
        <v>103</v>
      </c>
      <c r="G20" s="33">
        <v>52</v>
      </c>
      <c r="H20" s="34">
        <v>527</v>
      </c>
      <c r="I20" s="34">
        <v>230</v>
      </c>
      <c r="J20" s="35">
        <v>7055</v>
      </c>
      <c r="K20" s="36">
        <v>0</v>
      </c>
      <c r="L20" s="37" t="s">
        <v>15</v>
      </c>
      <c r="M20" s="45" t="s">
        <v>59</v>
      </c>
      <c r="N20" s="45" t="s">
        <v>62</v>
      </c>
      <c r="P20" s="5" t="b">
        <f t="shared" si="0"/>
        <v>1</v>
      </c>
      <c r="Q20" s="5" t="b">
        <f t="shared" si="1"/>
        <v>1</v>
      </c>
      <c r="R20" s="5" t="b">
        <f t="shared" si="2"/>
        <v>1</v>
      </c>
      <c r="S20" s="5" t="b">
        <f t="shared" si="3"/>
        <v>1</v>
      </c>
    </row>
    <row r="21" spans="1:19" ht="20.100000000000001" customHeight="1" x14ac:dyDescent="0.25">
      <c r="A21" s="29" t="s">
        <v>51</v>
      </c>
      <c r="B21" s="30" t="s">
        <v>14</v>
      </c>
      <c r="C21" s="31">
        <v>103</v>
      </c>
      <c r="D21" s="32" t="str">
        <f t="shared" si="4"/>
        <v/>
      </c>
      <c r="E21" s="31"/>
      <c r="F21" s="32">
        <f t="shared" si="5"/>
        <v>103</v>
      </c>
      <c r="G21" s="33">
        <v>52</v>
      </c>
      <c r="H21" s="34">
        <v>527</v>
      </c>
      <c r="I21" s="34">
        <v>230</v>
      </c>
      <c r="J21" s="35">
        <v>7056</v>
      </c>
      <c r="K21" s="36">
        <v>0</v>
      </c>
      <c r="L21" s="37" t="s">
        <v>15</v>
      </c>
      <c r="M21" s="45" t="s">
        <v>59</v>
      </c>
      <c r="N21" s="45" t="s">
        <v>62</v>
      </c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b">
        <f t="shared" si="3"/>
        <v>1</v>
      </c>
    </row>
    <row r="22" spans="1:19" ht="20.100000000000001" customHeight="1" x14ac:dyDescent="0.25">
      <c r="A22" s="29" t="s">
        <v>52</v>
      </c>
      <c r="B22" s="30" t="s">
        <v>15</v>
      </c>
      <c r="C22" s="31">
        <v>43.82</v>
      </c>
      <c r="D22" s="32">
        <f t="shared" si="4"/>
        <v>7.3</v>
      </c>
      <c r="E22" s="31"/>
      <c r="F22" s="32">
        <f t="shared" si="5"/>
        <v>36.520000000000003</v>
      </c>
      <c r="G22" s="33">
        <v>76</v>
      </c>
      <c r="H22" s="34">
        <v>561</v>
      </c>
      <c r="I22" s="34">
        <v>399</v>
      </c>
      <c r="J22" s="35">
        <v>0</v>
      </c>
      <c r="K22" s="36">
        <v>0</v>
      </c>
      <c r="L22" s="37" t="s">
        <v>15</v>
      </c>
      <c r="M22" s="45" t="s">
        <v>53</v>
      </c>
      <c r="N22" s="45" t="s">
        <v>54</v>
      </c>
      <c r="P22" s="5" t="b">
        <f t="shared" si="0"/>
        <v>1</v>
      </c>
      <c r="Q22" s="5" t="b">
        <f t="shared" si="1"/>
        <v>1</v>
      </c>
      <c r="R22" s="5" t="b">
        <f t="shared" si="2"/>
        <v>1</v>
      </c>
      <c r="S22" s="5" t="b">
        <f t="shared" si="3"/>
        <v>1</v>
      </c>
    </row>
    <row r="23" spans="1:19" ht="20.100000000000001" customHeight="1" x14ac:dyDescent="0.25">
      <c r="A23" s="29"/>
      <c r="B23" s="30"/>
      <c r="C23" s="31"/>
      <c r="D23" s="32" t="str">
        <f t="shared" si="4"/>
        <v/>
      </c>
      <c r="E23" s="31"/>
      <c r="F23" s="32" t="str">
        <f t="shared" si="5"/>
        <v/>
      </c>
      <c r="G23" s="33"/>
      <c r="H23" s="34"/>
      <c r="I23" s="34"/>
      <c r="J23" s="35"/>
      <c r="K23" s="36">
        <v>0</v>
      </c>
      <c r="L23" s="37" t="s">
        <v>15</v>
      </c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1</v>
      </c>
      <c r="S23" s="5" t="b">
        <f t="shared" si="3"/>
        <v>1</v>
      </c>
    </row>
    <row r="24" spans="1:19" ht="20.100000000000001" customHeight="1" x14ac:dyDescent="0.25">
      <c r="A24" s="29"/>
      <c r="B24" s="30"/>
      <c r="C24" s="31"/>
      <c r="D24" s="32" t="str">
        <f t="shared" si="4"/>
        <v/>
      </c>
      <c r="E24" s="31"/>
      <c r="F24" s="32" t="str">
        <f t="shared" si="5"/>
        <v/>
      </c>
      <c r="G24" s="33"/>
      <c r="H24" s="34"/>
      <c r="I24" s="34"/>
      <c r="J24" s="35"/>
      <c r="K24" s="36">
        <v>0</v>
      </c>
      <c r="L24" s="37" t="s">
        <v>15</v>
      </c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1</v>
      </c>
      <c r="S24" s="5" t="b">
        <f t="shared" si="3"/>
        <v>1</v>
      </c>
    </row>
    <row r="25" spans="1:19" ht="20.100000000000001" customHeight="1" x14ac:dyDescent="0.25">
      <c r="A25" s="29"/>
      <c r="B25" s="30"/>
      <c r="C25" s="31"/>
      <c r="D25" s="32" t="str">
        <f t="shared" si="4"/>
        <v/>
      </c>
      <c r="E25" s="31"/>
      <c r="F25" s="32" t="str">
        <f t="shared" si="5"/>
        <v/>
      </c>
      <c r="G25" s="33"/>
      <c r="H25" s="34"/>
      <c r="I25" s="34"/>
      <c r="J25" s="35"/>
      <c r="K25" s="36">
        <v>0</v>
      </c>
      <c r="L25" s="37" t="s">
        <v>15</v>
      </c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1</v>
      </c>
      <c r="S25" s="5" t="b">
        <f t="shared" si="3"/>
        <v>1</v>
      </c>
    </row>
    <row r="26" spans="1:19" ht="20.100000000000001" customHeight="1" x14ac:dyDescent="0.25">
      <c r="A26" s="29"/>
      <c r="B26" s="30"/>
      <c r="C26" s="31"/>
      <c r="D26" s="32" t="str">
        <f t="shared" si="4"/>
        <v/>
      </c>
      <c r="E26" s="31"/>
      <c r="F26" s="32" t="str">
        <f t="shared" si="5"/>
        <v/>
      </c>
      <c r="G26" s="33"/>
      <c r="H26" s="34"/>
      <c r="I26" s="34"/>
      <c r="J26" s="35"/>
      <c r="K26" s="36">
        <v>0</v>
      </c>
      <c r="L26" s="37" t="s">
        <v>15</v>
      </c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1</v>
      </c>
      <c r="S26" s="5" t="b">
        <f t="shared" si="3"/>
        <v>1</v>
      </c>
    </row>
    <row r="27" spans="1:19" ht="20.100000000000001" customHeight="1" x14ac:dyDescent="0.25">
      <c r="A27" s="29"/>
      <c r="B27" s="30"/>
      <c r="C27" s="31"/>
      <c r="D27" s="32" t="str">
        <f t="shared" si="4"/>
        <v/>
      </c>
      <c r="E27" s="31"/>
      <c r="F27" s="32" t="str">
        <f t="shared" si="5"/>
        <v/>
      </c>
      <c r="G27" s="33"/>
      <c r="H27" s="34"/>
      <c r="I27" s="34"/>
      <c r="J27" s="35"/>
      <c r="K27" s="36">
        <v>0</v>
      </c>
      <c r="L27" s="37" t="s">
        <v>15</v>
      </c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1</v>
      </c>
      <c r="S27" s="5" t="b">
        <f t="shared" si="3"/>
        <v>1</v>
      </c>
    </row>
    <row r="28" spans="1:19" ht="20.100000000000001" customHeight="1" x14ac:dyDescent="0.25">
      <c r="A28" s="29"/>
      <c r="B28" s="30"/>
      <c r="C28" s="31"/>
      <c r="D28" s="32" t="str">
        <f t="shared" si="4"/>
        <v/>
      </c>
      <c r="E28" s="31"/>
      <c r="F28" s="32" t="str">
        <f t="shared" si="5"/>
        <v/>
      </c>
      <c r="G28" s="33"/>
      <c r="H28" s="34"/>
      <c r="I28" s="34"/>
      <c r="J28" s="35"/>
      <c r="K28" s="36">
        <v>0</v>
      </c>
      <c r="L28" s="37" t="s">
        <v>15</v>
      </c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1</v>
      </c>
      <c r="S28" s="5" t="b">
        <f t="shared" si="3"/>
        <v>1</v>
      </c>
    </row>
    <row r="29" spans="1:19" ht="20.100000000000001" customHeight="1" x14ac:dyDescent="0.25">
      <c r="A29" s="29"/>
      <c r="B29" s="30"/>
      <c r="C29" s="31"/>
      <c r="D29" s="32" t="str">
        <f t="shared" si="4"/>
        <v/>
      </c>
      <c r="E29" s="31"/>
      <c r="F29" s="32" t="str">
        <f t="shared" si="5"/>
        <v/>
      </c>
      <c r="G29" s="33"/>
      <c r="H29" s="34"/>
      <c r="I29" s="34"/>
      <c r="J29" s="35"/>
      <c r="K29" s="36">
        <v>0</v>
      </c>
      <c r="L29" s="37" t="s">
        <v>15</v>
      </c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1</v>
      </c>
      <c r="S29" s="5" t="b">
        <f t="shared" si="3"/>
        <v>1</v>
      </c>
    </row>
    <row r="30" spans="1:19" ht="20.100000000000001" customHeight="1" x14ac:dyDescent="0.25">
      <c r="A30" s="29"/>
      <c r="B30" s="30"/>
      <c r="C30" s="31"/>
      <c r="D30" s="32" t="str">
        <f t="shared" si="4"/>
        <v/>
      </c>
      <c r="E30" s="31"/>
      <c r="F30" s="32" t="str">
        <f t="shared" si="5"/>
        <v/>
      </c>
      <c r="G30" s="33"/>
      <c r="H30" s="34"/>
      <c r="I30" s="34"/>
      <c r="J30" s="35"/>
      <c r="K30" s="36">
        <v>0</v>
      </c>
      <c r="L30" s="37" t="s">
        <v>15</v>
      </c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1</v>
      </c>
      <c r="S30" s="5" t="b">
        <f t="shared" si="3"/>
        <v>1</v>
      </c>
    </row>
    <row r="31" spans="1:19" ht="20.100000000000001" customHeight="1" thickBot="1" x14ac:dyDescent="0.3">
      <c r="A31" s="29"/>
      <c r="B31" s="30"/>
      <c r="C31" s="31"/>
      <c r="D31" s="38" t="str">
        <f t="shared" si="4"/>
        <v/>
      </c>
      <c r="E31" s="31"/>
      <c r="F31" s="38" t="str">
        <f t="shared" si="5"/>
        <v/>
      </c>
      <c r="G31" s="33"/>
      <c r="H31" s="34"/>
      <c r="I31" s="34"/>
      <c r="J31" s="35"/>
      <c r="K31" s="36">
        <v>0</v>
      </c>
      <c r="L31" s="37" t="s">
        <v>15</v>
      </c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1</v>
      </c>
      <c r="S31" s="5" t="b">
        <f t="shared" si="3"/>
        <v>1</v>
      </c>
    </row>
    <row r="32" spans="1:19" ht="20.100000000000001" customHeight="1" thickBot="1" x14ac:dyDescent="0.25">
      <c r="A32" s="117" t="s">
        <v>11</v>
      </c>
      <c r="B32" s="118"/>
      <c r="C32" s="39">
        <f>SUM(C12:C31)</f>
        <v>906.94</v>
      </c>
      <c r="D32" s="39">
        <f>SUM(D12:D31)</f>
        <v>47.79</v>
      </c>
      <c r="E32" s="39"/>
      <c r="F32" s="39">
        <f>SUM(F12:F31)</f>
        <v>859.15</v>
      </c>
      <c r="G32" s="39"/>
      <c r="H32" s="39"/>
      <c r="I32" s="39"/>
      <c r="J32" s="39"/>
      <c r="K32" s="39"/>
      <c r="L32" s="40"/>
      <c r="M32" s="46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sheetProtection sheet="1" objects="1" scenarios="1"/>
  <mergeCells count="6">
    <mergeCell ref="G8:L8"/>
    <mergeCell ref="G9:L9"/>
    <mergeCell ref="A32:B32"/>
    <mergeCell ref="B34:C34"/>
    <mergeCell ref="B1:E1"/>
    <mergeCell ref="B3:E3"/>
  </mergeCells>
  <phoneticPr fontId="5" type="noConversion"/>
  <conditionalFormatting sqref="L12:L31">
    <cfRule type="expression" priority="1" stopIfTrue="1">
      <formula>AND(SUM($P12:$T12)&gt;0,NOT(ISBLANK(L12)))</formula>
    </cfRule>
    <cfRule type="expression" dxfId="309" priority="2" stopIfTrue="1">
      <formula>SUM($P12:$T12)&gt;0</formula>
    </cfRule>
  </conditionalFormatting>
  <conditionalFormatting sqref="E5 C12:C31 C5 B1:E1 B3:E3">
    <cfRule type="expression" dxfId="308" priority="3" stopIfTrue="1">
      <formula>ISBLANK(B1)</formula>
    </cfRule>
  </conditionalFormatting>
  <conditionalFormatting sqref="M12:N31">
    <cfRule type="expression" dxfId="307" priority="4" stopIfTrue="1">
      <formula>AND(NOT(ISBLANK($C12)),ISBLANK(M12))</formula>
    </cfRule>
  </conditionalFormatting>
  <conditionalFormatting sqref="B12:B31">
    <cfRule type="expression" dxfId="306" priority="5" stopIfTrue="1">
      <formula>AND(NOT(ISBLANK(C12)),ISBLANK(B12))</formula>
    </cfRule>
  </conditionalFormatting>
  <conditionalFormatting sqref="A12:A31">
    <cfRule type="expression" dxfId="305" priority="6" stopIfTrue="1">
      <formula>AND(NOT(ISBLANK(C12)),ISBLANK(A12))</formula>
    </cfRule>
  </conditionalFormatting>
  <conditionalFormatting sqref="G12:G31">
    <cfRule type="expression" dxfId="304" priority="7" stopIfTrue="1">
      <formula>AND(ISBLANK(G12),NOT(ISBLANK(C12)))</formula>
    </cfRule>
  </conditionalFormatting>
  <conditionalFormatting sqref="H12:I31">
    <cfRule type="expression" dxfId="303" priority="8" stopIfTrue="1">
      <formula>AND(ISBLANK(H12),NOT(ISBLANK($C12)))</formula>
    </cfRule>
  </conditionalFormatting>
  <conditionalFormatting sqref="J12:J31">
    <cfRule type="expression" dxfId="302" priority="9" stopIfTrue="1">
      <formula>AND(ISBLANK(J12),NOT(ISBLANK(C12)))</formula>
    </cfRule>
  </conditionalFormatting>
  <conditionalFormatting sqref="E12:E31">
    <cfRule type="expression" dxfId="301" priority="10" stopIfTrue="1">
      <formula>AND(NOT(ISBLANK(C12)),ISBLANK(E12),B12="S")</formula>
    </cfRule>
  </conditionalFormatting>
  <dataValidations count="5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custom" allowBlank="1" showInputMessage="1" showErrorMessage="1" sqref="G12:J31">
      <formula1>P12=TRUE</formula1>
    </dataValidation>
    <dataValidation type="list" allowBlank="1" showInputMessage="1" showErrorMessage="1" sqref="B12:B31">
      <formula1>$B$35:$B$38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41"/>
  <sheetViews>
    <sheetView workbookViewId="0">
      <selection activeCell="I26" sqref="I2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88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2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62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3">
        <v>43170</v>
      </c>
      <c r="B12" s="30" t="s">
        <v>14</v>
      </c>
      <c r="C12" s="31">
        <v>20.97</v>
      </c>
      <c r="D12" s="32"/>
      <c r="E12" s="31"/>
      <c r="F12" s="31">
        <v>20.97</v>
      </c>
      <c r="G12" s="60">
        <v>690</v>
      </c>
      <c r="H12" s="60">
        <v>4400</v>
      </c>
      <c r="I12" s="60"/>
      <c r="J12" s="37"/>
      <c r="K12" s="37" t="s">
        <v>82</v>
      </c>
      <c r="L12" s="45" t="s">
        <v>83</v>
      </c>
      <c r="M12" s="45" t="s">
        <v>84</v>
      </c>
      <c r="N12" s="45" t="s">
        <v>85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1</v>
      </c>
      <c r="S12" s="5" t="e">
        <f>OR(#REF!&lt;100000,LEN(#REF!)=5)</f>
        <v>#REF!</v>
      </c>
    </row>
    <row r="13" spans="1:26" ht="15.75" x14ac:dyDescent="0.25">
      <c r="A13" s="63">
        <v>43172</v>
      </c>
      <c r="B13" s="50" t="s">
        <v>14</v>
      </c>
      <c r="C13" s="31">
        <v>8.9700000000000006</v>
      </c>
      <c r="D13" s="31"/>
      <c r="E13" s="31"/>
      <c r="F13" s="31">
        <v>8.9700000000000006</v>
      </c>
      <c r="G13" s="60">
        <v>690</v>
      </c>
      <c r="H13" s="60">
        <v>4400</v>
      </c>
      <c r="I13" s="60"/>
      <c r="J13" s="37"/>
      <c r="K13" s="37" t="s">
        <v>82</v>
      </c>
      <c r="L13" s="45" t="s">
        <v>83</v>
      </c>
      <c r="M13" s="45" t="s">
        <v>86</v>
      </c>
      <c r="N13" s="45" t="s">
        <v>85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64">
        <v>43185</v>
      </c>
      <c r="B14" s="50" t="s">
        <v>14</v>
      </c>
      <c r="C14" s="31">
        <v>56.56</v>
      </c>
      <c r="D14" s="31"/>
      <c r="E14" s="31"/>
      <c r="F14" s="31">
        <v>56.56</v>
      </c>
      <c r="G14" s="60">
        <v>690</v>
      </c>
      <c r="H14" s="60">
        <v>4400</v>
      </c>
      <c r="I14" s="60"/>
      <c r="J14" s="37"/>
      <c r="K14" s="37" t="s">
        <v>82</v>
      </c>
      <c r="L14" s="45" t="s">
        <v>83</v>
      </c>
      <c r="M14" s="45" t="s">
        <v>84</v>
      </c>
      <c r="N14" s="45" t="s">
        <v>85</v>
      </c>
      <c r="P14" s="5" t="b">
        <f t="shared" si="0"/>
        <v>0</v>
      </c>
      <c r="Q14" s="5" t="b">
        <f t="shared" si="1"/>
        <v>0</v>
      </c>
      <c r="R14" s="5" t="b">
        <f t="shared" si="2"/>
        <v>1</v>
      </c>
      <c r="S14" s="5" t="e">
        <f>OR(#REF!&lt;100000,LEN(#REF!)=5)</f>
        <v>#REF!</v>
      </c>
    </row>
    <row r="15" spans="1:26" ht="15.75" x14ac:dyDescent="0.25">
      <c r="A15" s="64">
        <v>43193</v>
      </c>
      <c r="B15" s="30" t="s">
        <v>14</v>
      </c>
      <c r="C15" s="31">
        <v>9.4</v>
      </c>
      <c r="D15" s="31"/>
      <c r="E15" s="31"/>
      <c r="F15" s="31">
        <v>9.4</v>
      </c>
      <c r="G15" s="60">
        <v>690</v>
      </c>
      <c r="H15" s="60">
        <v>4400</v>
      </c>
      <c r="I15" s="65"/>
      <c r="J15" s="37"/>
      <c r="K15" s="37" t="s">
        <v>82</v>
      </c>
      <c r="L15" s="45" t="s">
        <v>83</v>
      </c>
      <c r="M15" s="45" t="s">
        <v>86</v>
      </c>
      <c r="N15" s="45" t="s">
        <v>85</v>
      </c>
      <c r="P15" s="5" t="b">
        <f t="shared" si="0"/>
        <v>0</v>
      </c>
      <c r="Q15" s="5" t="b">
        <f t="shared" si="1"/>
        <v>0</v>
      </c>
      <c r="R15" s="5" t="b">
        <f t="shared" si="2"/>
        <v>1</v>
      </c>
      <c r="S15" s="5" t="e">
        <f>OR(#REF!&lt;100000,LEN(#REF!)=5)</f>
        <v>#REF!</v>
      </c>
    </row>
    <row r="16" spans="1:26" ht="15.75" x14ac:dyDescent="0.25">
      <c r="A16" s="63">
        <v>43194</v>
      </c>
      <c r="B16" s="30" t="s">
        <v>14</v>
      </c>
      <c r="C16" s="31">
        <v>20.86</v>
      </c>
      <c r="D16" s="31"/>
      <c r="E16" s="31"/>
      <c r="F16" s="31">
        <v>20.86</v>
      </c>
      <c r="G16" s="60">
        <v>690</v>
      </c>
      <c r="H16" s="60">
        <v>4400</v>
      </c>
      <c r="I16" s="65"/>
      <c r="J16" s="37"/>
      <c r="K16" s="37" t="s">
        <v>82</v>
      </c>
      <c r="L16" s="45" t="s">
        <v>83</v>
      </c>
      <c r="M16" s="45" t="s">
        <v>84</v>
      </c>
      <c r="N16" s="45" t="s">
        <v>85</v>
      </c>
      <c r="P16" s="5" t="b">
        <f>OR(G16&lt;100,LEN(G16)=2)</f>
        <v>0</v>
      </c>
      <c r="Q16" s="5" t="b">
        <f>OR(H16&lt;1000,LEN(H16)=3)</f>
        <v>0</v>
      </c>
      <c r="R16" s="5" t="b">
        <f>IF(I16&lt;1000,TRUE)</f>
        <v>1</v>
      </c>
      <c r="S16" s="5" t="e">
        <f>OR(#REF!&lt;100000,LEN(#REF!)=5)</f>
        <v>#REF!</v>
      </c>
    </row>
    <row r="17" spans="1:19" ht="15.75" x14ac:dyDescent="0.25">
      <c r="A17" s="63">
        <v>43198</v>
      </c>
      <c r="B17" s="30" t="s">
        <v>14</v>
      </c>
      <c r="C17" s="31">
        <v>3.1</v>
      </c>
      <c r="D17" s="31"/>
      <c r="E17" s="31"/>
      <c r="F17" s="31">
        <v>3.1</v>
      </c>
      <c r="G17" s="60">
        <v>690</v>
      </c>
      <c r="H17" s="60">
        <v>4400</v>
      </c>
      <c r="I17" s="65"/>
      <c r="J17" s="37"/>
      <c r="K17" s="37" t="s">
        <v>82</v>
      </c>
      <c r="L17" s="45" t="s">
        <v>83</v>
      </c>
      <c r="M17" s="45" t="s">
        <v>86</v>
      </c>
      <c r="N17" s="45" t="s">
        <v>85</v>
      </c>
      <c r="P17" s="5" t="b">
        <f>OR(G17&lt;100,LEN(G17)=2)</f>
        <v>0</v>
      </c>
      <c r="Q17" s="5" t="b">
        <f>OR(H17&lt;1000,LEN(H17)=3)</f>
        <v>0</v>
      </c>
      <c r="R17" s="5" t="b">
        <f>IF(I17&lt;1000,TRUE)</f>
        <v>1</v>
      </c>
      <c r="S17" s="5" t="e">
        <f>OR(#REF!&lt;100000,LEN(#REF!)=5)</f>
        <v>#REF!</v>
      </c>
    </row>
    <row r="18" spans="1:19" ht="15.75" x14ac:dyDescent="0.25">
      <c r="A18" s="63"/>
      <c r="B18" s="30"/>
      <c r="C18" s="31"/>
      <c r="D18" s="31"/>
      <c r="E18" s="31"/>
      <c r="F18" s="59"/>
      <c r="G18" s="60"/>
      <c r="H18" s="60"/>
      <c r="I18" s="60"/>
      <c r="J18" s="37"/>
      <c r="K18" s="37"/>
      <c r="L18" s="45"/>
      <c r="M18" s="45"/>
      <c r="N18" s="45"/>
      <c r="P18" s="5" t="b">
        <f>OR(G18&lt;100,LEN(G18)=2)</f>
        <v>1</v>
      </c>
      <c r="Q18" s="5" t="b">
        <f>OR(H18&lt;1000,LEN(H18)=3)</f>
        <v>1</v>
      </c>
      <c r="R18" s="5" t="b">
        <f>IF(I18&lt;1000,TRUE)</f>
        <v>1</v>
      </c>
      <c r="S18" s="5" t="e">
        <f>OR(#REF!&lt;100000,LEN(#REF!)=5)</f>
        <v>#REF!</v>
      </c>
    </row>
    <row r="19" spans="1:19" ht="15.75" x14ac:dyDescent="0.25">
      <c r="A19" s="63"/>
      <c r="B19" s="30"/>
      <c r="C19" s="31"/>
      <c r="D19" s="31"/>
      <c r="E19" s="31"/>
      <c r="F19" s="59"/>
      <c r="G19" s="60"/>
      <c r="H19" s="60"/>
      <c r="I19" s="60"/>
      <c r="J19" s="37"/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63"/>
      <c r="B20" s="30"/>
      <c r="C20" s="31"/>
      <c r="D20" s="31"/>
      <c r="E20" s="31"/>
      <c r="F20" s="59"/>
      <c r="G20" s="60"/>
      <c r="H20" s="60"/>
      <c r="I20" s="60" t="s">
        <v>64</v>
      </c>
      <c r="J20" s="37"/>
      <c r="K20" s="37"/>
      <c r="L20" s="45"/>
      <c r="M20" s="45"/>
      <c r="N20" s="45"/>
      <c r="P20" s="5" t="b">
        <f t="shared" si="0"/>
        <v>1</v>
      </c>
      <c r="Q20" s="5" t="b">
        <f t="shared" si="1"/>
        <v>1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63"/>
      <c r="B21" s="30"/>
      <c r="C21" s="31"/>
      <c r="D21" s="31"/>
      <c r="E21" s="31"/>
      <c r="F21" s="59"/>
      <c r="G21" s="60"/>
      <c r="H21" s="60"/>
      <c r="I21" s="60"/>
      <c r="J21" s="37"/>
      <c r="K21" s="37"/>
      <c r="L21" s="45"/>
      <c r="M21" s="45"/>
      <c r="N21" s="45"/>
      <c r="P21" s="5" t="b">
        <f t="shared" si="0"/>
        <v>1</v>
      </c>
      <c r="Q21" s="5" t="b">
        <f t="shared" si="1"/>
        <v>1</v>
      </c>
      <c r="R21" s="5" t="b">
        <f t="shared" si="2"/>
        <v>1</v>
      </c>
      <c r="S21" s="5" t="e">
        <f>OR(#REF!&lt;100000,LEN(#REF!)=5)</f>
        <v>#REF!</v>
      </c>
    </row>
    <row r="22" spans="1:19" ht="15.75" x14ac:dyDescent="0.25">
      <c r="A22" s="63"/>
      <c r="B22" s="30"/>
      <c r="C22" s="31"/>
      <c r="D22" s="31"/>
      <c r="E22" s="31"/>
      <c r="F22" s="59"/>
      <c r="G22" s="60"/>
      <c r="H22" s="60"/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1</v>
      </c>
      <c r="Q22" s="5" t="b">
        <f t="shared" si="1"/>
        <v>1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63"/>
      <c r="B23" s="30"/>
      <c r="C23" s="31"/>
      <c r="D23" s="31"/>
      <c r="E23" s="31"/>
      <c r="F23" s="59"/>
      <c r="G23" s="60"/>
      <c r="H23" s="60"/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1</v>
      </c>
      <c r="Q23" s="5" t="b">
        <f t="shared" si="1"/>
        <v>1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63"/>
      <c r="B24" s="30"/>
      <c r="C24" s="31"/>
      <c r="D24" s="31"/>
      <c r="E24" s="31"/>
      <c r="F24" s="59"/>
      <c r="G24" s="60"/>
      <c r="H24" s="60"/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1</v>
      </c>
      <c r="Q24" s="5" t="b">
        <f t="shared" si="1"/>
        <v>1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63"/>
      <c r="B25" s="30"/>
      <c r="C25" s="31"/>
      <c r="D25" s="31"/>
      <c r="E25" s="31"/>
      <c r="F25" s="59"/>
      <c r="G25" s="60"/>
      <c r="H25" s="60"/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1</v>
      </c>
      <c r="Q25" s="5" t="b">
        <f t="shared" si="1"/>
        <v>1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63"/>
      <c r="B26" s="30"/>
      <c r="C26" s="31"/>
      <c r="D26" s="31"/>
      <c r="E26" s="31"/>
      <c r="F26" s="59"/>
      <c r="G26" s="60"/>
      <c r="H26" s="60"/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1</v>
      </c>
      <c r="Q26" s="5" t="b">
        <f t="shared" si="1"/>
        <v>1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63"/>
      <c r="B27" s="30"/>
      <c r="C27" s="31"/>
      <c r="D27" s="31"/>
      <c r="E27" s="31"/>
      <c r="F27" s="59"/>
      <c r="G27" s="60"/>
      <c r="H27" s="60"/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1</v>
      </c>
      <c r="Q27" s="5" t="b">
        <f t="shared" si="1"/>
        <v>1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63"/>
      <c r="B28" s="30"/>
      <c r="C28" s="31"/>
      <c r="D28" s="31"/>
      <c r="E28" s="31"/>
      <c r="F28" s="59"/>
      <c r="G28" s="60"/>
      <c r="H28" s="60"/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1</v>
      </c>
      <c r="Q28" s="5" t="b">
        <f t="shared" si="1"/>
        <v>1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63"/>
      <c r="B29" s="30"/>
      <c r="C29" s="31"/>
      <c r="D29" s="31"/>
      <c r="E29" s="31"/>
      <c r="F29" s="59"/>
      <c r="G29" s="60"/>
      <c r="H29" s="60"/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1</v>
      </c>
      <c r="Q29" s="5" t="b">
        <f t="shared" si="1"/>
        <v>1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63"/>
      <c r="B30" s="30"/>
      <c r="C30" s="31"/>
      <c r="D30" s="31"/>
      <c r="E30" s="31"/>
      <c r="F30" s="59"/>
      <c r="G30" s="60"/>
      <c r="H30" s="60"/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1</v>
      </c>
      <c r="Q30" s="5" t="b">
        <f t="shared" si="1"/>
        <v>1</v>
      </c>
      <c r="R30" s="5" t="b">
        <f t="shared" si="2"/>
        <v>0</v>
      </c>
      <c r="S30" s="5" t="e">
        <f>OR(#REF!&lt;100000,LEN(#REF!)=5)</f>
        <v>#REF!</v>
      </c>
    </row>
    <row r="31" spans="1:19" ht="15.75" x14ac:dyDescent="0.25">
      <c r="A31" s="63"/>
      <c r="B31" s="30"/>
      <c r="C31" s="31"/>
      <c r="D31" s="31"/>
      <c r="E31" s="31"/>
      <c r="F31" s="59"/>
      <c r="G31" s="60"/>
      <c r="H31" s="60"/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1</v>
      </c>
      <c r="Q31" s="5" t="b">
        <f t="shared" si="1"/>
        <v>1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7" t="s">
        <v>87</v>
      </c>
      <c r="B32" s="118"/>
      <c r="C32" s="39">
        <v>119.86</v>
      </c>
      <c r="D32" s="39"/>
      <c r="E32" s="39">
        <f>SUM(E12:E31)</f>
        <v>0</v>
      </c>
      <c r="F32" s="39">
        <f>SUM(F12:F31)</f>
        <v>119.86</v>
      </c>
      <c r="G32" s="61"/>
      <c r="H32" s="61"/>
      <c r="I32" s="61"/>
      <c r="J32" s="40"/>
      <c r="K32" s="40"/>
      <c r="L32" s="46"/>
      <c r="M32" s="57"/>
      <c r="N32" s="47"/>
    </row>
    <row r="34" spans="2:6" x14ac:dyDescent="0.2">
      <c r="B34" s="115" t="s">
        <v>27</v>
      </c>
      <c r="C34" s="116"/>
    </row>
    <row r="35" spans="2:6" x14ac:dyDescent="0.2">
      <c r="B35" s="41" t="s">
        <v>16</v>
      </c>
      <c r="C35" s="42" t="s">
        <v>26</v>
      </c>
    </row>
    <row r="36" spans="2:6" x14ac:dyDescent="0.2">
      <c r="B36" s="41" t="s">
        <v>13</v>
      </c>
      <c r="C36" s="42" t="s">
        <v>25</v>
      </c>
    </row>
    <row r="37" spans="2:6" x14ac:dyDescent="0.2">
      <c r="B37" s="41" t="s">
        <v>15</v>
      </c>
      <c r="C37" s="42" t="s">
        <v>24</v>
      </c>
    </row>
    <row r="38" spans="2:6" x14ac:dyDescent="0.2">
      <c r="B38" s="43" t="s">
        <v>14</v>
      </c>
      <c r="C38" s="44" t="s">
        <v>23</v>
      </c>
    </row>
    <row r="41" spans="2:6" x14ac:dyDescent="0.2">
      <c r="F41" s="5" t="s">
        <v>64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5 J12:K14 J19:J31">
    <cfRule type="expression" priority="108" stopIfTrue="1">
      <formula>AND(SUM($P12:$T12)&gt;0,NOT(ISBLANK(J12)))</formula>
    </cfRule>
    <cfRule type="expression" dxfId="300" priority="109" stopIfTrue="1">
      <formula>SUM($P12:$T12)&gt;0</formula>
    </cfRule>
  </conditionalFormatting>
  <conditionalFormatting sqref="E5 C12:C15 C5 B1:E1 B3:E3 C19:C31">
    <cfRule type="expression" dxfId="299" priority="110" stopIfTrue="1">
      <formula>ISBLANK(B1)</formula>
    </cfRule>
  </conditionalFormatting>
  <conditionalFormatting sqref="L23 L27 L31 L12:N12">
    <cfRule type="expression" dxfId="298" priority="111" stopIfTrue="1">
      <formula>AND(NOT(ISBLANK($C12)),ISBLANK(L12))</formula>
    </cfRule>
  </conditionalFormatting>
  <conditionalFormatting sqref="B12:B15 B19:B31">
    <cfRule type="expression" dxfId="297" priority="112" stopIfTrue="1">
      <formula>AND(NOT(ISBLANK(C12)),ISBLANK(B12))</formula>
    </cfRule>
  </conditionalFormatting>
  <conditionalFormatting sqref="A20:A31 A12:A15">
    <cfRule type="expression" dxfId="296" priority="113" stopIfTrue="1">
      <formula>AND(NOT(ISBLANK(C12)),ISBLANK(A12))</formula>
    </cfRule>
  </conditionalFormatting>
  <conditionalFormatting sqref="E12:E15 E19:E31">
    <cfRule type="expression" dxfId="295" priority="114" stopIfTrue="1">
      <formula>AND(NOT(ISBLANK(C12)),ISBLANK(E12),B12="S")</formula>
    </cfRule>
  </conditionalFormatting>
  <conditionalFormatting sqref="J18">
    <cfRule type="expression" priority="104" stopIfTrue="1">
      <formula>AND(SUM($P18:$T18)&gt;0,NOT(ISBLANK(J18)))</formula>
    </cfRule>
    <cfRule type="expression" dxfId="294" priority="105" stopIfTrue="1">
      <formula>SUM($P18:$T18)&gt;0</formula>
    </cfRule>
  </conditionalFormatting>
  <conditionalFormatting sqref="C18">
    <cfRule type="expression" dxfId="293" priority="106" stopIfTrue="1">
      <formula>ISBLANK(C18)</formula>
    </cfRule>
  </conditionalFormatting>
  <conditionalFormatting sqref="B18">
    <cfRule type="expression" dxfId="292" priority="107" stopIfTrue="1">
      <formula>AND(NOT(ISBLANK(C18)),ISBLANK(B18))</formula>
    </cfRule>
  </conditionalFormatting>
  <conditionalFormatting sqref="J16:J17">
    <cfRule type="expression" priority="98" stopIfTrue="1">
      <formula>AND(SUM($P16:$T16)&gt;0,NOT(ISBLANK(J16)))</formula>
    </cfRule>
    <cfRule type="expression" dxfId="291" priority="99" stopIfTrue="1">
      <formula>SUM($P16:$T16)&gt;0</formula>
    </cfRule>
  </conditionalFormatting>
  <conditionalFormatting sqref="C16:C17">
    <cfRule type="expression" dxfId="290" priority="100" stopIfTrue="1">
      <formula>ISBLANK(C16)</formula>
    </cfRule>
  </conditionalFormatting>
  <conditionalFormatting sqref="B16:B17">
    <cfRule type="expression" dxfId="289" priority="101" stopIfTrue="1">
      <formula>AND(NOT(ISBLANK(C16)),ISBLANK(B16))</formula>
    </cfRule>
  </conditionalFormatting>
  <conditionalFormatting sqref="A16:A17">
    <cfRule type="expression" dxfId="288" priority="102" stopIfTrue="1">
      <formula>AND(NOT(ISBLANK(C16)),ISBLANK(A16))</formula>
    </cfRule>
  </conditionalFormatting>
  <conditionalFormatting sqref="E17">
    <cfRule type="expression" dxfId="287" priority="103" stopIfTrue="1">
      <formula>AND(NOT(ISBLANK(C17)),ISBLANK(E17),B17="S")</formula>
    </cfRule>
  </conditionalFormatting>
  <conditionalFormatting sqref="K15">
    <cfRule type="expression" priority="96" stopIfTrue="1">
      <formula>AND(SUM($P15:$T15)&gt;0,NOT(ISBLANK(K15)))</formula>
    </cfRule>
    <cfRule type="expression" dxfId="286" priority="97" stopIfTrue="1">
      <formula>SUM($P15:$T15)&gt;0</formula>
    </cfRule>
  </conditionalFormatting>
  <conditionalFormatting sqref="K16">
    <cfRule type="expression" priority="94" stopIfTrue="1">
      <formula>AND(SUM($P16:$T16)&gt;0,NOT(ISBLANK(K16)))</formula>
    </cfRule>
    <cfRule type="expression" dxfId="285" priority="95" stopIfTrue="1">
      <formula>SUM($P16:$T16)&gt;0</formula>
    </cfRule>
  </conditionalFormatting>
  <conditionalFormatting sqref="K17">
    <cfRule type="expression" priority="92" stopIfTrue="1">
      <formula>AND(SUM($P17:$T17)&gt;0,NOT(ISBLANK(K17)))</formula>
    </cfRule>
    <cfRule type="expression" dxfId="284" priority="93" stopIfTrue="1">
      <formula>SUM($P17:$T17)&gt;0</formula>
    </cfRule>
  </conditionalFormatting>
  <conditionalFormatting sqref="A18">
    <cfRule type="expression" dxfId="283" priority="91" stopIfTrue="1">
      <formula>AND(NOT(ISBLANK(C18)),ISBLANK(A18))</formula>
    </cfRule>
  </conditionalFormatting>
  <conditionalFormatting sqref="N23">
    <cfRule type="expression" dxfId="282" priority="90" stopIfTrue="1">
      <formula>AND(NOT(ISBLANK($C23)),ISBLANK(N23))</formula>
    </cfRule>
  </conditionalFormatting>
  <conditionalFormatting sqref="L25">
    <cfRule type="expression" dxfId="281" priority="89" stopIfTrue="1">
      <formula>AND(NOT(ISBLANK($C25)),ISBLANK(L25))</formula>
    </cfRule>
  </conditionalFormatting>
  <conditionalFormatting sqref="N25">
    <cfRule type="expression" dxfId="280" priority="88" stopIfTrue="1">
      <formula>AND(NOT(ISBLANK($C25)),ISBLANK(N25))</formula>
    </cfRule>
  </conditionalFormatting>
  <conditionalFormatting sqref="L26">
    <cfRule type="expression" dxfId="279" priority="87" stopIfTrue="1">
      <formula>AND(NOT(ISBLANK($C26)),ISBLANK(L26))</formula>
    </cfRule>
  </conditionalFormatting>
  <conditionalFormatting sqref="N26">
    <cfRule type="expression" dxfId="278" priority="86" stopIfTrue="1">
      <formula>AND(NOT(ISBLANK($C26)),ISBLANK(N26))</formula>
    </cfRule>
  </conditionalFormatting>
  <conditionalFormatting sqref="K22">
    <cfRule type="expression" priority="84" stopIfTrue="1">
      <formula>AND(SUM($P22:$T22)&gt;0,NOT(ISBLANK(K22)))</formula>
    </cfRule>
    <cfRule type="expression" dxfId="277" priority="85" stopIfTrue="1">
      <formula>SUM($P22:$T22)&gt;0</formula>
    </cfRule>
  </conditionalFormatting>
  <conditionalFormatting sqref="L22">
    <cfRule type="expression" dxfId="276" priority="83" stopIfTrue="1">
      <formula>AND(NOT(ISBLANK($C22)),ISBLANK(L22))</formula>
    </cfRule>
  </conditionalFormatting>
  <conditionalFormatting sqref="M22">
    <cfRule type="expression" dxfId="275" priority="82" stopIfTrue="1">
      <formula>AND(NOT(ISBLANK($C22)),ISBLANK(M22))</formula>
    </cfRule>
  </conditionalFormatting>
  <conditionalFormatting sqref="N22">
    <cfRule type="expression" dxfId="274" priority="81" stopIfTrue="1">
      <formula>AND(NOT(ISBLANK($C22)),ISBLANK(N22))</formula>
    </cfRule>
  </conditionalFormatting>
  <conditionalFormatting sqref="K23">
    <cfRule type="expression" priority="79" stopIfTrue="1">
      <formula>AND(SUM($P23:$T23)&gt;0,NOT(ISBLANK(K23)))</formula>
    </cfRule>
    <cfRule type="expression" dxfId="273" priority="80" stopIfTrue="1">
      <formula>SUM($P23:$T23)&gt;0</formula>
    </cfRule>
  </conditionalFormatting>
  <conditionalFormatting sqref="M23">
    <cfRule type="expression" dxfId="272" priority="78" stopIfTrue="1">
      <formula>AND(NOT(ISBLANK($C23)),ISBLANK(M23))</formula>
    </cfRule>
  </conditionalFormatting>
  <conditionalFormatting sqref="K24">
    <cfRule type="expression" priority="76" stopIfTrue="1">
      <formula>AND(SUM($P24:$T24)&gt;0,NOT(ISBLANK(K24)))</formula>
    </cfRule>
    <cfRule type="expression" dxfId="271" priority="77" stopIfTrue="1">
      <formula>SUM($P24:$T24)&gt;0</formula>
    </cfRule>
  </conditionalFormatting>
  <conditionalFormatting sqref="L24">
    <cfRule type="expression" dxfId="270" priority="75" stopIfTrue="1">
      <formula>AND(NOT(ISBLANK($C24)),ISBLANK(L24))</formula>
    </cfRule>
  </conditionalFormatting>
  <conditionalFormatting sqref="M24">
    <cfRule type="expression" dxfId="269" priority="74" stopIfTrue="1">
      <formula>AND(NOT(ISBLANK($C24)),ISBLANK(M24))</formula>
    </cfRule>
  </conditionalFormatting>
  <conditionalFormatting sqref="N24">
    <cfRule type="expression" dxfId="268" priority="73" stopIfTrue="1">
      <formula>AND(NOT(ISBLANK($C24)),ISBLANK(N24))</formula>
    </cfRule>
  </conditionalFormatting>
  <conditionalFormatting sqref="K25">
    <cfRule type="expression" priority="71" stopIfTrue="1">
      <formula>AND(SUM($P25:$T25)&gt;0,NOT(ISBLANK(K25)))</formula>
    </cfRule>
    <cfRule type="expression" dxfId="267" priority="72" stopIfTrue="1">
      <formula>SUM($P25:$T25)&gt;0</formula>
    </cfRule>
  </conditionalFormatting>
  <conditionalFormatting sqref="M25">
    <cfRule type="expression" dxfId="266" priority="70" stopIfTrue="1">
      <formula>AND(NOT(ISBLANK($C25)),ISBLANK(M25))</formula>
    </cfRule>
  </conditionalFormatting>
  <conditionalFormatting sqref="K26">
    <cfRule type="expression" priority="68" stopIfTrue="1">
      <formula>AND(SUM($P26:$T26)&gt;0,NOT(ISBLANK(K26)))</formula>
    </cfRule>
    <cfRule type="expression" dxfId="265" priority="69" stopIfTrue="1">
      <formula>SUM($P26:$T26)&gt;0</formula>
    </cfRule>
  </conditionalFormatting>
  <conditionalFormatting sqref="K27">
    <cfRule type="expression" priority="66" stopIfTrue="1">
      <formula>AND(SUM($P27:$T27)&gt;0,NOT(ISBLANK(K27)))</formula>
    </cfRule>
    <cfRule type="expression" dxfId="264" priority="67" stopIfTrue="1">
      <formula>SUM($P27:$T27)&gt;0</formula>
    </cfRule>
  </conditionalFormatting>
  <conditionalFormatting sqref="M26">
    <cfRule type="expression" dxfId="263" priority="65" stopIfTrue="1">
      <formula>AND(NOT(ISBLANK($C26)),ISBLANK(M26))</formula>
    </cfRule>
  </conditionalFormatting>
  <conditionalFormatting sqref="M27">
    <cfRule type="expression" dxfId="262" priority="64" stopIfTrue="1">
      <formula>AND(NOT(ISBLANK($C27)),ISBLANK(M27))</formula>
    </cfRule>
  </conditionalFormatting>
  <conditionalFormatting sqref="N27">
    <cfRule type="expression" dxfId="261" priority="63" stopIfTrue="1">
      <formula>AND(NOT(ISBLANK($C27)),ISBLANK(N27))</formula>
    </cfRule>
  </conditionalFormatting>
  <conditionalFormatting sqref="K28">
    <cfRule type="expression" priority="61" stopIfTrue="1">
      <formula>AND(SUM($P28:$T28)&gt;0,NOT(ISBLANK(K28)))</formula>
    </cfRule>
    <cfRule type="expression" dxfId="260" priority="62" stopIfTrue="1">
      <formula>SUM($P28:$T28)&gt;0</formula>
    </cfRule>
  </conditionalFormatting>
  <conditionalFormatting sqref="L28">
    <cfRule type="expression" dxfId="259" priority="60" stopIfTrue="1">
      <formula>AND(NOT(ISBLANK($C28)),ISBLANK(L28))</formula>
    </cfRule>
  </conditionalFormatting>
  <conditionalFormatting sqref="M28">
    <cfRule type="expression" dxfId="258" priority="59" stopIfTrue="1">
      <formula>AND(NOT(ISBLANK($C28)),ISBLANK(M28))</formula>
    </cfRule>
  </conditionalFormatting>
  <conditionalFormatting sqref="N28">
    <cfRule type="expression" dxfId="257" priority="58" stopIfTrue="1">
      <formula>AND(NOT(ISBLANK($C28)),ISBLANK(N28))</formula>
    </cfRule>
  </conditionalFormatting>
  <conditionalFormatting sqref="K29">
    <cfRule type="expression" priority="56" stopIfTrue="1">
      <formula>AND(SUM($P29:$T29)&gt;0,NOT(ISBLANK(K29)))</formula>
    </cfRule>
    <cfRule type="expression" dxfId="256" priority="57" stopIfTrue="1">
      <formula>SUM($P29:$T29)&gt;0</formula>
    </cfRule>
  </conditionalFormatting>
  <conditionalFormatting sqref="L29">
    <cfRule type="expression" dxfId="255" priority="55" stopIfTrue="1">
      <formula>AND(NOT(ISBLANK($C29)),ISBLANK(L29))</formula>
    </cfRule>
  </conditionalFormatting>
  <conditionalFormatting sqref="M29">
    <cfRule type="expression" dxfId="254" priority="54" stopIfTrue="1">
      <formula>AND(NOT(ISBLANK($C29)),ISBLANK(M29))</formula>
    </cfRule>
  </conditionalFormatting>
  <conditionalFormatting sqref="N29">
    <cfRule type="expression" dxfId="253" priority="53" stopIfTrue="1">
      <formula>AND(NOT(ISBLANK($C29)),ISBLANK(N29))</formula>
    </cfRule>
  </conditionalFormatting>
  <conditionalFormatting sqref="K30">
    <cfRule type="expression" priority="51" stopIfTrue="1">
      <formula>AND(SUM($P30:$T30)&gt;0,NOT(ISBLANK(K30)))</formula>
    </cfRule>
    <cfRule type="expression" dxfId="252" priority="52" stopIfTrue="1">
      <formula>SUM($P30:$T30)&gt;0</formula>
    </cfRule>
  </conditionalFormatting>
  <conditionalFormatting sqref="L30">
    <cfRule type="expression" dxfId="251" priority="50" stopIfTrue="1">
      <formula>AND(NOT(ISBLANK($C30)),ISBLANK(L30))</formula>
    </cfRule>
  </conditionalFormatting>
  <conditionalFormatting sqref="M30">
    <cfRule type="expression" dxfId="250" priority="49" stopIfTrue="1">
      <formula>AND(NOT(ISBLANK($C30)),ISBLANK(M30))</formula>
    </cfRule>
  </conditionalFormatting>
  <conditionalFormatting sqref="N30">
    <cfRule type="expression" dxfId="249" priority="48" stopIfTrue="1">
      <formula>AND(NOT(ISBLANK($C30)),ISBLANK(N30))</formula>
    </cfRule>
  </conditionalFormatting>
  <conditionalFormatting sqref="D13:D15 D19:D31">
    <cfRule type="expression" dxfId="248" priority="47" stopIfTrue="1">
      <formula>AND(NOT(ISBLANK(B13)),ISBLANK(D13),A13="S")</formula>
    </cfRule>
  </conditionalFormatting>
  <conditionalFormatting sqref="D18">
    <cfRule type="expression" dxfId="247" priority="46" stopIfTrue="1">
      <formula>AND(NOT(ISBLANK(B18)),ISBLANK(D18),A18="S")</formula>
    </cfRule>
  </conditionalFormatting>
  <conditionalFormatting sqref="D16:D17">
    <cfRule type="expression" dxfId="246" priority="45" stopIfTrue="1">
      <formula>AND(NOT(ISBLANK(B16)),ISBLANK(D16),A16="S")</formula>
    </cfRule>
  </conditionalFormatting>
  <conditionalFormatting sqref="K31">
    <cfRule type="expression" priority="43" stopIfTrue="1">
      <formula>AND(SUM($P31:$T31)&gt;0,NOT(ISBLANK(K31)))</formula>
    </cfRule>
    <cfRule type="expression" dxfId="245" priority="44" stopIfTrue="1">
      <formula>SUM($P31:$T31)&gt;0</formula>
    </cfRule>
  </conditionalFormatting>
  <conditionalFormatting sqref="M31">
    <cfRule type="expression" dxfId="244" priority="42" stopIfTrue="1">
      <formula>AND(NOT(ISBLANK($C31)),ISBLANK(M31))</formula>
    </cfRule>
  </conditionalFormatting>
  <conditionalFormatting sqref="N31">
    <cfRule type="expression" dxfId="243" priority="41" stopIfTrue="1">
      <formula>AND(NOT(ISBLANK($C31)),ISBLANK(N31))</formula>
    </cfRule>
  </conditionalFormatting>
  <conditionalFormatting sqref="E16">
    <cfRule type="expression" dxfId="242" priority="40" stopIfTrue="1">
      <formula>AND(NOT(ISBLANK(C16)),ISBLANK(E16),B16="S")</formula>
    </cfRule>
  </conditionalFormatting>
  <conditionalFormatting sqref="K18">
    <cfRule type="expression" priority="38" stopIfTrue="1">
      <formula>AND(SUM($P18:$T18)&gt;0,NOT(ISBLANK(K18)))</formula>
    </cfRule>
    <cfRule type="expression" dxfId="241" priority="39" stopIfTrue="1">
      <formula>SUM($P18:$T18)&gt;0</formula>
    </cfRule>
  </conditionalFormatting>
  <conditionalFormatting sqref="L18">
    <cfRule type="expression" dxfId="240" priority="37" stopIfTrue="1">
      <formula>AND(NOT(ISBLANK($C18)),ISBLANK(L18))</formula>
    </cfRule>
  </conditionalFormatting>
  <conditionalFormatting sqref="M18">
    <cfRule type="expression" dxfId="239" priority="36" stopIfTrue="1">
      <formula>AND(NOT(ISBLANK($C18)),ISBLANK(M18))</formula>
    </cfRule>
  </conditionalFormatting>
  <conditionalFormatting sqref="N18">
    <cfRule type="expression" dxfId="238" priority="35" stopIfTrue="1">
      <formula>AND(NOT(ISBLANK($C18)),ISBLANK(N18))</formula>
    </cfRule>
  </conditionalFormatting>
  <conditionalFormatting sqref="A19">
    <cfRule type="expression" dxfId="237" priority="34" stopIfTrue="1">
      <formula>AND(NOT(ISBLANK(C19)),ISBLANK(A19))</formula>
    </cfRule>
  </conditionalFormatting>
  <conditionalFormatting sqref="K19">
    <cfRule type="expression" priority="32" stopIfTrue="1">
      <formula>AND(SUM($P19:$T19)&gt;0,NOT(ISBLANK(K19)))</formula>
    </cfRule>
    <cfRule type="expression" dxfId="236" priority="33" stopIfTrue="1">
      <formula>SUM($P19:$T19)&gt;0</formula>
    </cfRule>
  </conditionalFormatting>
  <conditionalFormatting sqref="M19">
    <cfRule type="expression" dxfId="235" priority="31" stopIfTrue="1">
      <formula>AND(NOT(ISBLANK($C19)),ISBLANK(M19))</formula>
    </cfRule>
  </conditionalFormatting>
  <conditionalFormatting sqref="M13">
    <cfRule type="expression" dxfId="234" priority="30" stopIfTrue="1">
      <formula>AND(NOT(ISBLANK($C13)),ISBLANK(M13))</formula>
    </cfRule>
  </conditionalFormatting>
  <conditionalFormatting sqref="E18">
    <cfRule type="expression" dxfId="233" priority="29" stopIfTrue="1">
      <formula>AND(NOT(ISBLANK(C18)),ISBLANK(E18),B18="S")</formula>
    </cfRule>
  </conditionalFormatting>
  <conditionalFormatting sqref="L19">
    <cfRule type="expression" dxfId="232" priority="28" stopIfTrue="1">
      <formula>AND(NOT(ISBLANK($C19)),ISBLANK(L19))</formula>
    </cfRule>
  </conditionalFormatting>
  <conditionalFormatting sqref="N19">
    <cfRule type="expression" dxfId="231" priority="27" stopIfTrue="1">
      <formula>AND(NOT(ISBLANK($C19)),ISBLANK(N19))</formula>
    </cfRule>
  </conditionalFormatting>
  <conditionalFormatting sqref="K20">
    <cfRule type="expression" priority="25" stopIfTrue="1">
      <formula>AND(SUM($P20:$T20)&gt;0,NOT(ISBLANK(K20)))</formula>
    </cfRule>
    <cfRule type="expression" dxfId="230" priority="26" stopIfTrue="1">
      <formula>SUM($P20:$T20)&gt;0</formula>
    </cfRule>
  </conditionalFormatting>
  <conditionalFormatting sqref="L20">
    <cfRule type="expression" dxfId="229" priority="24" stopIfTrue="1">
      <formula>AND(NOT(ISBLANK($C20)),ISBLANK(L20))</formula>
    </cfRule>
  </conditionalFormatting>
  <conditionalFormatting sqref="M20">
    <cfRule type="expression" dxfId="228" priority="23" stopIfTrue="1">
      <formula>AND(NOT(ISBLANK($C20)),ISBLANK(M20))</formula>
    </cfRule>
  </conditionalFormatting>
  <conditionalFormatting sqref="N20">
    <cfRule type="expression" dxfId="227" priority="22" stopIfTrue="1">
      <formula>AND(NOT(ISBLANK($C20)),ISBLANK(N20))</formula>
    </cfRule>
  </conditionalFormatting>
  <conditionalFormatting sqref="K21">
    <cfRule type="expression" priority="20" stopIfTrue="1">
      <formula>AND(SUM($P21:$T21)&gt;0,NOT(ISBLANK(K21)))</formula>
    </cfRule>
    <cfRule type="expression" dxfId="226" priority="21" stopIfTrue="1">
      <formula>SUM($P21:$T21)&gt;0</formula>
    </cfRule>
  </conditionalFormatting>
  <conditionalFormatting sqref="L21">
    <cfRule type="expression" dxfId="225" priority="19" stopIfTrue="1">
      <formula>AND(NOT(ISBLANK($C21)),ISBLANK(L21))</formula>
    </cfRule>
  </conditionalFormatting>
  <conditionalFormatting sqref="M21">
    <cfRule type="expression" dxfId="224" priority="18" stopIfTrue="1">
      <formula>AND(NOT(ISBLANK($C21)),ISBLANK(M21))</formula>
    </cfRule>
  </conditionalFormatting>
  <conditionalFormatting sqref="N21">
    <cfRule type="expression" dxfId="223" priority="17" stopIfTrue="1">
      <formula>AND(NOT(ISBLANK($C21)),ISBLANK(N21))</formula>
    </cfRule>
  </conditionalFormatting>
  <conditionalFormatting sqref="L13">
    <cfRule type="expression" dxfId="222" priority="16" stopIfTrue="1">
      <formula>AND(NOT(ISBLANK($C13)),ISBLANK(L13))</formula>
    </cfRule>
  </conditionalFormatting>
  <conditionalFormatting sqref="N13">
    <cfRule type="expression" dxfId="221" priority="15" stopIfTrue="1">
      <formula>AND(NOT(ISBLANK($C13)),ISBLANK(N13))</formula>
    </cfRule>
  </conditionalFormatting>
  <conditionalFormatting sqref="L14">
    <cfRule type="expression" dxfId="220" priority="14" stopIfTrue="1">
      <formula>AND(NOT(ISBLANK($C14)),ISBLANK(L14))</formula>
    </cfRule>
  </conditionalFormatting>
  <conditionalFormatting sqref="M14">
    <cfRule type="expression" dxfId="219" priority="13" stopIfTrue="1">
      <formula>AND(NOT(ISBLANK($C14)),ISBLANK(M14))</formula>
    </cfRule>
  </conditionalFormatting>
  <conditionalFormatting sqref="N14">
    <cfRule type="expression" dxfId="218" priority="12" stopIfTrue="1">
      <formula>AND(NOT(ISBLANK($C14)),ISBLANK(N14))</formula>
    </cfRule>
  </conditionalFormatting>
  <conditionalFormatting sqref="L15">
    <cfRule type="expression" dxfId="217" priority="11" stopIfTrue="1">
      <formula>AND(NOT(ISBLANK($C15)),ISBLANK(L15))</formula>
    </cfRule>
  </conditionalFormatting>
  <conditionalFormatting sqref="M15">
    <cfRule type="expression" dxfId="216" priority="10" stopIfTrue="1">
      <formula>AND(NOT(ISBLANK($C15)),ISBLANK(M15))</formula>
    </cfRule>
  </conditionalFormatting>
  <conditionalFormatting sqref="N15">
    <cfRule type="expression" dxfId="215" priority="9" stopIfTrue="1">
      <formula>AND(NOT(ISBLANK($C15)),ISBLANK(N15))</formula>
    </cfRule>
  </conditionalFormatting>
  <conditionalFormatting sqref="L16">
    <cfRule type="expression" dxfId="214" priority="8" stopIfTrue="1">
      <formula>AND(NOT(ISBLANK($C16)),ISBLANK(L16))</formula>
    </cfRule>
  </conditionalFormatting>
  <conditionalFormatting sqref="M16">
    <cfRule type="expression" dxfId="213" priority="7" stopIfTrue="1">
      <formula>AND(NOT(ISBLANK($C16)),ISBLANK(M16))</formula>
    </cfRule>
  </conditionalFormatting>
  <conditionalFormatting sqref="N16">
    <cfRule type="expression" dxfId="212" priority="6" stopIfTrue="1">
      <formula>AND(NOT(ISBLANK($C16)),ISBLANK(N16))</formula>
    </cfRule>
  </conditionalFormatting>
  <conditionalFormatting sqref="L17">
    <cfRule type="expression" dxfId="211" priority="5" stopIfTrue="1">
      <formula>AND(NOT(ISBLANK($C17)),ISBLANK(L17))</formula>
    </cfRule>
  </conditionalFormatting>
  <conditionalFormatting sqref="M17">
    <cfRule type="expression" dxfId="210" priority="4" stopIfTrue="1">
      <formula>AND(NOT(ISBLANK($C17)),ISBLANK(M17))</formula>
    </cfRule>
  </conditionalFormatting>
  <conditionalFormatting sqref="N17">
    <cfRule type="expression" dxfId="209" priority="3" stopIfTrue="1">
      <formula>AND(NOT(ISBLANK($C17)),ISBLANK(N17))</formula>
    </cfRule>
  </conditionalFormatting>
  <conditionalFormatting sqref="F12:F15">
    <cfRule type="expression" dxfId="208" priority="2" stopIfTrue="1">
      <formula>ISBLANK(F12)</formula>
    </cfRule>
  </conditionalFormatting>
  <conditionalFormatting sqref="F16:F17">
    <cfRule type="expression" dxfId="207" priority="1" stopIfTrue="1">
      <formula>ISBLANK(F16)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Y20"/>
  <sheetViews>
    <sheetView workbookViewId="0">
      <selection activeCell="J33" sqref="J33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12" t="s">
        <v>102</v>
      </c>
      <c r="C3" s="113"/>
      <c r="D3" s="113"/>
      <c r="E3" s="114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67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7" t="s">
        <v>71</v>
      </c>
      <c r="K8" s="17" t="s">
        <v>8</v>
      </c>
      <c r="L8" s="18" t="s">
        <v>9</v>
      </c>
      <c r="M8" s="18" t="s">
        <v>75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21" t="s">
        <v>72</v>
      </c>
      <c r="K9" s="21" t="s">
        <v>74</v>
      </c>
      <c r="L9" s="56"/>
      <c r="M9" s="58" t="s">
        <v>76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66</v>
      </c>
      <c r="H10" s="69" t="s">
        <v>67</v>
      </c>
      <c r="I10" s="70" t="s">
        <v>65</v>
      </c>
      <c r="J10" s="55" t="s">
        <v>73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71"/>
      <c r="H11" s="71"/>
      <c r="I11" s="71"/>
      <c r="J11" s="69"/>
      <c r="K11" s="27"/>
      <c r="L11" s="43"/>
      <c r="M11" s="43"/>
    </row>
    <row r="12" spans="1:25" ht="16.5" thickBot="1" x14ac:dyDescent="0.3">
      <c r="A12" s="63">
        <v>43178</v>
      </c>
      <c r="B12" s="50" t="s">
        <v>15</v>
      </c>
      <c r="C12" s="31">
        <v>12.99</v>
      </c>
      <c r="D12" s="32">
        <v>2.17</v>
      </c>
      <c r="E12" s="31"/>
      <c r="F12" s="59">
        <f t="shared" ref="F12" si="0">C12-D12</f>
        <v>10.82</v>
      </c>
      <c r="G12" s="60">
        <v>110</v>
      </c>
      <c r="H12" s="60">
        <v>2001</v>
      </c>
      <c r="I12" s="65"/>
      <c r="J12" s="72" t="s">
        <v>96</v>
      </c>
      <c r="K12" s="45" t="s">
        <v>97</v>
      </c>
      <c r="L12" s="45" t="s">
        <v>98</v>
      </c>
      <c r="M12" s="45" t="s">
        <v>95</v>
      </c>
    </row>
    <row r="13" spans="1:25" ht="15.75" x14ac:dyDescent="0.25">
      <c r="A13" s="63">
        <v>43167</v>
      </c>
      <c r="B13" s="50" t="s">
        <v>13</v>
      </c>
      <c r="C13" s="31">
        <v>9.99</v>
      </c>
      <c r="D13" s="31">
        <v>0</v>
      </c>
      <c r="E13" s="31"/>
      <c r="F13" s="73">
        <v>9.99</v>
      </c>
      <c r="G13" s="74">
        <v>110</v>
      </c>
      <c r="H13" s="75">
        <v>4400</v>
      </c>
      <c r="I13" s="76"/>
      <c r="J13" s="72" t="s">
        <v>96</v>
      </c>
      <c r="K13" s="45" t="s">
        <v>99</v>
      </c>
      <c r="L13" s="45" t="s">
        <v>100</v>
      </c>
      <c r="M13" s="45" t="s">
        <v>101</v>
      </c>
      <c r="O13" s="5" t="b">
        <f t="shared" ref="O13" si="1">OR(G13&lt;100,LEN(G13)=2)</f>
        <v>0</v>
      </c>
      <c r="P13" s="5" t="b">
        <f t="shared" ref="P13" si="2">OR(H13&lt;1000,LEN(H13)=3)</f>
        <v>0</v>
      </c>
      <c r="Q13" s="5" t="b">
        <f t="shared" ref="Q13" si="3">IF(I13&lt;1000,TRUE)</f>
        <v>1</v>
      </c>
      <c r="R13" s="5" t="e">
        <f>OR(#REF!&lt;100000,LEN(#REF!)=5)</f>
        <v>#REF!</v>
      </c>
    </row>
    <row r="14" spans="1:25" ht="13.5" thickBot="1" x14ac:dyDescent="0.25">
      <c r="A14" s="117" t="s">
        <v>11</v>
      </c>
      <c r="B14" s="118"/>
      <c r="C14" s="39">
        <f>SUM(C12:C13)</f>
        <v>22.98</v>
      </c>
      <c r="D14" s="39">
        <f>SUM(D12:D13)</f>
        <v>2.17</v>
      </c>
      <c r="E14" s="39"/>
      <c r="F14" s="77">
        <f>SUM(F12:F13)</f>
        <v>20.810000000000002</v>
      </c>
      <c r="G14" s="78"/>
      <c r="H14" s="61"/>
      <c r="I14" s="79"/>
      <c r="J14" s="80"/>
      <c r="K14" s="46"/>
      <c r="L14" s="57"/>
      <c r="M14" s="47"/>
    </row>
    <row r="16" spans="1:25" x14ac:dyDescent="0.2">
      <c r="B16" s="115" t="s">
        <v>27</v>
      </c>
      <c r="C16" s="116"/>
    </row>
    <row r="17" spans="2:3" x14ac:dyDescent="0.2">
      <c r="B17" s="41" t="s">
        <v>16</v>
      </c>
      <c r="C17" s="42" t="s">
        <v>26</v>
      </c>
    </row>
    <row r="18" spans="2:3" x14ac:dyDescent="0.2">
      <c r="B18" s="41" t="s">
        <v>13</v>
      </c>
      <c r="C18" s="42" t="s">
        <v>25</v>
      </c>
    </row>
    <row r="19" spans="2:3" x14ac:dyDescent="0.2">
      <c r="B19" s="41" t="s">
        <v>15</v>
      </c>
      <c r="C19" s="42" t="s">
        <v>24</v>
      </c>
    </row>
    <row r="20" spans="2:3" x14ac:dyDescent="0.2">
      <c r="B20" s="43" t="s">
        <v>14</v>
      </c>
      <c r="C20" s="44" t="s">
        <v>23</v>
      </c>
    </row>
  </sheetData>
  <mergeCells count="6">
    <mergeCell ref="B16:C16"/>
    <mergeCell ref="B1:E1"/>
    <mergeCell ref="B3:E3"/>
    <mergeCell ref="G8:I8"/>
    <mergeCell ref="G9:I9"/>
    <mergeCell ref="A14:B14"/>
  </mergeCells>
  <conditionalFormatting sqref="C5 B1:E1 B3:E3 E5">
    <cfRule type="expression" dxfId="206" priority="18" stopIfTrue="1">
      <formula>ISBLANK(B1)</formula>
    </cfRule>
  </conditionalFormatting>
  <conditionalFormatting sqref="J12">
    <cfRule type="expression" priority="16" stopIfTrue="1">
      <formula>AND(SUM($O12:$S12)&gt;0,NOT(ISBLANK(J12)))</formula>
    </cfRule>
    <cfRule type="expression" dxfId="205" priority="17" stopIfTrue="1">
      <formula>SUM($O12:$S12)&gt;0</formula>
    </cfRule>
  </conditionalFormatting>
  <conditionalFormatting sqref="K12:M12">
    <cfRule type="expression" dxfId="204" priority="15" stopIfTrue="1">
      <formula>AND(NOT(ISBLANK($C12)),ISBLANK(K12))</formula>
    </cfRule>
  </conditionalFormatting>
  <conditionalFormatting sqref="D13">
    <cfRule type="expression" dxfId="203" priority="5" stopIfTrue="1">
      <formula>AND(NOT(ISBLANK(B13)),ISBLANK(D13),A13="S")</formula>
    </cfRule>
  </conditionalFormatting>
  <conditionalFormatting sqref="A13">
    <cfRule type="expression" dxfId="202" priority="14" stopIfTrue="1">
      <formula>AND(NOT(ISBLANK(C13)),ISBLANK(A13))</formula>
    </cfRule>
  </conditionalFormatting>
  <conditionalFormatting sqref="C13">
    <cfRule type="expression" dxfId="201" priority="12" stopIfTrue="1">
      <formula>ISBLANK(C13)</formula>
    </cfRule>
  </conditionalFormatting>
  <conditionalFormatting sqref="E13">
    <cfRule type="expression" dxfId="200" priority="13" stopIfTrue="1">
      <formula>AND(NOT(ISBLANK(C13)),ISBLANK(E13),B13="S")</formula>
    </cfRule>
  </conditionalFormatting>
  <conditionalFormatting sqref="B13">
    <cfRule type="expression" dxfId="199" priority="11" stopIfTrue="1">
      <formula>AND(NOT(ISBLANK(C13)),ISBLANK(B13))</formula>
    </cfRule>
  </conditionalFormatting>
  <conditionalFormatting sqref="J13">
    <cfRule type="expression" priority="9" stopIfTrue="1">
      <formula>AND(SUM($O13:$S13)&gt;0,NOT(ISBLANK(J13)))</formula>
    </cfRule>
    <cfRule type="expression" dxfId="198" priority="10" stopIfTrue="1">
      <formula>SUM($O13:$S13)&gt;0</formula>
    </cfRule>
  </conditionalFormatting>
  <conditionalFormatting sqref="L13">
    <cfRule type="expression" dxfId="197" priority="8" stopIfTrue="1">
      <formula>AND(NOT(ISBLANK($C13)),ISBLANK(L13))</formula>
    </cfRule>
  </conditionalFormatting>
  <conditionalFormatting sqref="M13">
    <cfRule type="expression" dxfId="196" priority="7" stopIfTrue="1">
      <formula>AND(NOT(ISBLANK($C13)),ISBLANK(M13))</formula>
    </cfRule>
  </conditionalFormatting>
  <conditionalFormatting sqref="K13">
    <cfRule type="expression" dxfId="195" priority="6" stopIfTrue="1">
      <formula>AND(NOT(ISBLANK($C13)),ISBLANK(K13))</formula>
    </cfRule>
  </conditionalFormatting>
  <conditionalFormatting sqref="B12">
    <cfRule type="expression" dxfId="194" priority="3" stopIfTrue="1">
      <formula>AND(NOT(ISBLANK(C12)),ISBLANK(B12))</formula>
    </cfRule>
  </conditionalFormatting>
  <conditionalFormatting sqref="A12">
    <cfRule type="expression" dxfId="193" priority="4" stopIfTrue="1">
      <formula>AND(NOT(ISBLANK(C12)),ISBLANK(A12))</formula>
    </cfRule>
  </conditionalFormatting>
  <conditionalFormatting sqref="C12">
    <cfRule type="expression" dxfId="192" priority="1" stopIfTrue="1">
      <formula>ISBLANK(C12)</formula>
    </cfRule>
  </conditionalFormatting>
  <conditionalFormatting sqref="E12">
    <cfRule type="expression" dxfId="191" priority="2" stopIfTrue="1">
      <formula>AND(NOT(ISBLANK(C12)),ISBLANK(E12),B12="S")</formula>
    </cfRule>
  </conditionalFormatting>
  <dataValidations count="4">
    <dataValidation type="list" allowBlank="1" showInputMessage="1" showErrorMessage="1" sqref="B12">
      <formula1>$B$29:$B$32</formula1>
    </dataValidation>
    <dataValidation type="list" allowBlank="1" showInputMessage="1" showErrorMessage="1" sqref="B13">
      <formula1>$B$17:$B$20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43"/>
  <sheetViews>
    <sheetView tabSelected="1" workbookViewId="0">
      <selection activeCell="J31" sqref="J31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29.7109375" style="5" customWidth="1"/>
    <col min="11" max="11" width="50.7109375" style="5" customWidth="1"/>
    <col min="12" max="13" width="27.42578125" style="5" customWidth="1"/>
    <col min="14" max="14" width="9.140625" style="5"/>
    <col min="15" max="18" width="0" style="5" hidden="1" customWidth="1" outlineLevel="1"/>
    <col min="19" max="19" width="9.140625" style="5" collapsed="1"/>
    <col min="20" max="16384" width="9.140625" style="5"/>
  </cols>
  <sheetData>
    <row r="1" spans="1:25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3"/>
      <c r="L1" s="3"/>
      <c r="M1" s="4"/>
    </row>
    <row r="2" spans="1:25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5" ht="14.25" x14ac:dyDescent="0.2">
      <c r="A3" s="9" t="s">
        <v>3</v>
      </c>
      <c r="B3" s="112" t="s">
        <v>102</v>
      </c>
      <c r="C3" s="113"/>
      <c r="D3" s="113"/>
      <c r="E3" s="114"/>
      <c r="F3" s="10"/>
      <c r="G3" s="10"/>
      <c r="H3" s="10"/>
      <c r="I3" s="10"/>
      <c r="J3" s="10"/>
      <c r="K3" s="7"/>
      <c r="L3" s="7"/>
      <c r="M3" s="8"/>
    </row>
    <row r="4" spans="1:2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25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7"/>
      <c r="L5" s="7"/>
      <c r="M5" s="8"/>
    </row>
    <row r="6" spans="1:25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2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25" x14ac:dyDescent="0.2">
      <c r="A8" s="104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7" t="s">
        <v>71</v>
      </c>
      <c r="K8" s="17" t="s">
        <v>8</v>
      </c>
      <c r="L8" s="18" t="s">
        <v>9</v>
      </c>
      <c r="M8" s="18" t="s">
        <v>75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21" t="s">
        <v>72</v>
      </c>
      <c r="K9" s="21" t="s">
        <v>74</v>
      </c>
      <c r="L9" s="56"/>
      <c r="M9" s="58" t="s">
        <v>76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105" t="s">
        <v>65</v>
      </c>
      <c r="J10" s="55" t="s">
        <v>73</v>
      </c>
      <c r="K10" s="27"/>
      <c r="L10" s="43"/>
      <c r="M10" s="28"/>
    </row>
    <row r="11" spans="1:25" x14ac:dyDescent="0.2">
      <c r="A11" s="24"/>
      <c r="B11" s="25"/>
      <c r="C11" s="25"/>
      <c r="D11" s="25"/>
      <c r="E11" s="25"/>
      <c r="F11" s="25"/>
      <c r="G11" s="22"/>
      <c r="H11" s="22"/>
      <c r="I11" s="22"/>
      <c r="J11" s="26"/>
      <c r="K11" s="27"/>
      <c r="L11" s="43"/>
      <c r="M11" s="43"/>
    </row>
    <row r="12" spans="1:25" ht="15.75" x14ac:dyDescent="0.25">
      <c r="A12" s="63">
        <v>43168</v>
      </c>
      <c r="B12" s="30" t="s">
        <v>14</v>
      </c>
      <c r="C12" s="31">
        <v>60.7</v>
      </c>
      <c r="D12" s="31">
        <v>0</v>
      </c>
      <c r="E12" s="31"/>
      <c r="F12" s="31">
        <f>C12-D12</f>
        <v>60.7</v>
      </c>
      <c r="G12" s="106">
        <v>118</v>
      </c>
      <c r="H12" s="60">
        <v>4400</v>
      </c>
      <c r="I12" s="107" t="s">
        <v>168</v>
      </c>
      <c r="J12" s="72" t="s">
        <v>96</v>
      </c>
      <c r="K12" s="108" t="s">
        <v>169</v>
      </c>
      <c r="L12" s="45" t="s">
        <v>170</v>
      </c>
      <c r="M12" s="45" t="s">
        <v>171</v>
      </c>
      <c r="O12" s="5" t="b">
        <f t="shared" ref="O12:O36" si="0">OR(G12&lt;100,LEN(G12)=2)</f>
        <v>0</v>
      </c>
      <c r="P12" s="5" t="b">
        <f t="shared" ref="P12:P36" si="1">OR(H12&lt;1000,LEN(H12)=3)</f>
        <v>0</v>
      </c>
      <c r="Q12" s="5" t="b">
        <f t="shared" ref="Q12:Q36" si="2">IF(I12&lt;1000,TRUE)</f>
        <v>0</v>
      </c>
      <c r="R12" s="5" t="e">
        <f>OR(#REF!&lt;100000,LEN(#REF!)=5)</f>
        <v>#REF!</v>
      </c>
    </row>
    <row r="13" spans="1:25" ht="15.75" x14ac:dyDescent="0.25">
      <c r="A13" s="63">
        <v>43168</v>
      </c>
      <c r="B13" s="30" t="s">
        <v>14</v>
      </c>
      <c r="C13" s="31">
        <v>35.799999999999997</v>
      </c>
      <c r="D13" s="31">
        <v>0</v>
      </c>
      <c r="E13" s="31"/>
      <c r="F13" s="31">
        <v>35.799999999999997</v>
      </c>
      <c r="G13" s="106">
        <v>118</v>
      </c>
      <c r="H13" s="60">
        <v>4400</v>
      </c>
      <c r="I13" s="107" t="s">
        <v>168</v>
      </c>
      <c r="J13" s="72" t="s">
        <v>96</v>
      </c>
      <c r="K13" s="45" t="s">
        <v>169</v>
      </c>
      <c r="L13" s="45" t="s">
        <v>170</v>
      </c>
      <c r="M13" s="91" t="s">
        <v>171</v>
      </c>
      <c r="O13" s="5" t="b">
        <f t="shared" si="0"/>
        <v>0</v>
      </c>
      <c r="P13" s="5" t="b">
        <f t="shared" si="1"/>
        <v>0</v>
      </c>
      <c r="Q13" s="5" t="b">
        <f t="shared" si="2"/>
        <v>0</v>
      </c>
      <c r="R13" s="5" t="e">
        <f>OR(#REF!&lt;100000,LEN(#REF!)=5)</f>
        <v>#REF!</v>
      </c>
    </row>
    <row r="14" spans="1:25" ht="15.75" x14ac:dyDescent="0.25">
      <c r="A14" s="63">
        <v>43179</v>
      </c>
      <c r="B14" s="30" t="s">
        <v>14</v>
      </c>
      <c r="C14" s="31">
        <v>100.2</v>
      </c>
      <c r="D14" s="31">
        <v>0</v>
      </c>
      <c r="E14" s="31"/>
      <c r="F14" s="31">
        <v>100.2</v>
      </c>
      <c r="G14" s="106">
        <v>118</v>
      </c>
      <c r="H14" s="60">
        <v>4400</v>
      </c>
      <c r="I14" s="107" t="s">
        <v>168</v>
      </c>
      <c r="J14" s="72" t="s">
        <v>96</v>
      </c>
      <c r="K14" s="45" t="s">
        <v>172</v>
      </c>
      <c r="L14" s="45" t="s">
        <v>173</v>
      </c>
      <c r="M14" s="45" t="s">
        <v>171</v>
      </c>
    </row>
    <row r="15" spans="1:25" ht="15.75" x14ac:dyDescent="0.25">
      <c r="A15" s="63">
        <v>43181</v>
      </c>
      <c r="B15" s="30" t="s">
        <v>13</v>
      </c>
      <c r="C15" s="31">
        <v>9</v>
      </c>
      <c r="D15" s="31">
        <v>0</v>
      </c>
      <c r="E15" s="31"/>
      <c r="F15" s="31">
        <v>9</v>
      </c>
      <c r="G15" s="106">
        <v>118</v>
      </c>
      <c r="H15" s="60">
        <v>4400</v>
      </c>
      <c r="I15" s="109" t="s">
        <v>174</v>
      </c>
      <c r="J15" s="72" t="s">
        <v>96</v>
      </c>
      <c r="K15" s="45" t="s">
        <v>175</v>
      </c>
      <c r="L15" s="108" t="s">
        <v>176</v>
      </c>
      <c r="M15" s="110" t="s">
        <v>177</v>
      </c>
      <c r="O15" s="5" t="b">
        <f>OR(G15&lt;100,LEN(G15)=2)</f>
        <v>0</v>
      </c>
      <c r="P15" s="5" t="b">
        <f t="shared" si="1"/>
        <v>0</v>
      </c>
      <c r="Q15" s="5" t="b">
        <f t="shared" si="2"/>
        <v>0</v>
      </c>
      <c r="R15" s="5" t="e">
        <f>OR(#REF!&lt;100000,LEN(#REF!)=5)</f>
        <v>#REF!</v>
      </c>
    </row>
    <row r="16" spans="1:25" ht="15.75" x14ac:dyDescent="0.25">
      <c r="A16" s="63">
        <v>43182</v>
      </c>
      <c r="B16" s="30" t="s">
        <v>14</v>
      </c>
      <c r="C16" s="31">
        <v>5.7</v>
      </c>
      <c r="D16" s="31">
        <v>0</v>
      </c>
      <c r="E16" s="31"/>
      <c r="F16" s="31">
        <v>5.7</v>
      </c>
      <c r="G16" s="106">
        <v>118</v>
      </c>
      <c r="H16" s="60">
        <v>4400</v>
      </c>
      <c r="I16" s="107" t="s">
        <v>174</v>
      </c>
      <c r="J16" s="72" t="s">
        <v>96</v>
      </c>
      <c r="K16" s="45" t="s">
        <v>178</v>
      </c>
      <c r="L16" s="45" t="s">
        <v>179</v>
      </c>
      <c r="M16" s="91" t="s">
        <v>171</v>
      </c>
      <c r="O16" s="5" t="b">
        <f t="shared" si="0"/>
        <v>0</v>
      </c>
      <c r="P16" s="5" t="b">
        <f t="shared" si="1"/>
        <v>0</v>
      </c>
      <c r="Q16" s="5" t="b">
        <f t="shared" si="2"/>
        <v>0</v>
      </c>
      <c r="R16" s="5" t="e">
        <f>OR(#REF!&lt;100000,LEN(#REF!)=5)</f>
        <v>#REF!</v>
      </c>
    </row>
    <row r="17" spans="1:18" ht="15.75" x14ac:dyDescent="0.25">
      <c r="A17" s="63">
        <v>43188</v>
      </c>
      <c r="B17" s="30" t="s">
        <v>14</v>
      </c>
      <c r="C17" s="31">
        <v>15.55</v>
      </c>
      <c r="D17" s="31">
        <v>0</v>
      </c>
      <c r="E17" s="31"/>
      <c r="F17" s="31">
        <v>15.55</v>
      </c>
      <c r="G17" s="106">
        <v>118</v>
      </c>
      <c r="H17" s="60">
        <v>4400</v>
      </c>
      <c r="I17" s="107" t="s">
        <v>168</v>
      </c>
      <c r="J17" s="72" t="s">
        <v>96</v>
      </c>
      <c r="K17" s="45" t="s">
        <v>172</v>
      </c>
      <c r="L17" s="45" t="s">
        <v>179</v>
      </c>
      <c r="M17" s="110" t="s">
        <v>171</v>
      </c>
      <c r="O17" s="5" t="b">
        <f t="shared" si="0"/>
        <v>0</v>
      </c>
      <c r="P17" s="5" t="b">
        <f t="shared" si="1"/>
        <v>0</v>
      </c>
      <c r="Q17" s="5" t="b">
        <f t="shared" si="2"/>
        <v>0</v>
      </c>
      <c r="R17" s="5" t="e">
        <f>OR(#REF!&lt;100000,LEN(#REF!)=5)</f>
        <v>#REF!</v>
      </c>
    </row>
    <row r="18" spans="1:18" ht="15.75" x14ac:dyDescent="0.25">
      <c r="A18" s="63">
        <v>43188</v>
      </c>
      <c r="B18" s="30" t="s">
        <v>14</v>
      </c>
      <c r="C18" s="31">
        <v>147.5</v>
      </c>
      <c r="D18" s="31">
        <v>0</v>
      </c>
      <c r="E18" s="31"/>
      <c r="F18" s="31">
        <f>C18</f>
        <v>147.5</v>
      </c>
      <c r="G18" s="106">
        <v>118</v>
      </c>
      <c r="H18" s="60">
        <v>4400</v>
      </c>
      <c r="I18" s="107" t="s">
        <v>168</v>
      </c>
      <c r="J18" s="72" t="s">
        <v>96</v>
      </c>
      <c r="K18" s="45" t="s">
        <v>180</v>
      </c>
      <c r="L18" s="45" t="s">
        <v>173</v>
      </c>
      <c r="M18" s="91" t="s">
        <v>171</v>
      </c>
      <c r="O18" s="5" t="b">
        <f t="shared" si="0"/>
        <v>0</v>
      </c>
      <c r="P18" s="5" t="b">
        <f t="shared" si="1"/>
        <v>0</v>
      </c>
      <c r="Q18" s="5" t="b">
        <f t="shared" si="2"/>
        <v>0</v>
      </c>
      <c r="R18" s="5" t="e">
        <f>OR(#REF!&lt;100000,LEN(#REF!)=5)</f>
        <v>#REF!</v>
      </c>
    </row>
    <row r="19" spans="1:18" ht="15.75" x14ac:dyDescent="0.25">
      <c r="A19" s="63">
        <v>43188</v>
      </c>
      <c r="B19" s="30" t="s">
        <v>13</v>
      </c>
      <c r="C19" s="31">
        <v>6.98</v>
      </c>
      <c r="D19" s="31">
        <v>0</v>
      </c>
      <c r="E19" s="31"/>
      <c r="F19" s="31">
        <v>6.98</v>
      </c>
      <c r="G19" s="106">
        <v>110</v>
      </c>
      <c r="H19" s="60">
        <v>2001</v>
      </c>
      <c r="I19" s="107"/>
      <c r="J19" s="72" t="s">
        <v>96</v>
      </c>
      <c r="K19" s="45" t="s">
        <v>181</v>
      </c>
      <c r="L19" s="45" t="s">
        <v>182</v>
      </c>
      <c r="M19" s="45" t="s">
        <v>183</v>
      </c>
      <c r="O19" s="5" t="b">
        <f t="shared" si="0"/>
        <v>0</v>
      </c>
      <c r="P19" s="5" t="b">
        <f t="shared" si="1"/>
        <v>0</v>
      </c>
      <c r="Q19" s="5" t="b">
        <f t="shared" si="2"/>
        <v>1</v>
      </c>
      <c r="R19" s="5" t="e">
        <f>OR(#REF!&lt;100000,LEN(#REF!)=5)</f>
        <v>#REF!</v>
      </c>
    </row>
    <row r="20" spans="1:18" ht="15.75" x14ac:dyDescent="0.25">
      <c r="A20" s="63">
        <v>43190</v>
      </c>
      <c r="B20" s="30" t="s">
        <v>13</v>
      </c>
      <c r="C20" s="31">
        <v>24</v>
      </c>
      <c r="D20" s="31">
        <v>0</v>
      </c>
      <c r="E20" s="31"/>
      <c r="F20" s="73">
        <v>24</v>
      </c>
      <c r="G20" s="106">
        <v>118</v>
      </c>
      <c r="H20" s="60">
        <v>4400</v>
      </c>
      <c r="I20" s="107" t="s">
        <v>174</v>
      </c>
      <c r="J20" s="72" t="s">
        <v>96</v>
      </c>
      <c r="K20" s="45" t="s">
        <v>184</v>
      </c>
      <c r="L20" s="45" t="s">
        <v>170</v>
      </c>
      <c r="M20" s="45" t="s">
        <v>171</v>
      </c>
      <c r="O20" s="5" t="b">
        <f t="shared" si="0"/>
        <v>0</v>
      </c>
      <c r="P20" s="5" t="b">
        <f t="shared" si="1"/>
        <v>0</v>
      </c>
      <c r="Q20" s="5" t="b">
        <f t="shared" si="2"/>
        <v>0</v>
      </c>
      <c r="R20" s="5" t="e">
        <f>OR(#REF!&lt;100000,LEN(#REF!)=5)</f>
        <v>#REF!</v>
      </c>
    </row>
    <row r="21" spans="1:18" ht="15.75" x14ac:dyDescent="0.25">
      <c r="A21" s="63">
        <v>43196</v>
      </c>
      <c r="B21" s="30" t="s">
        <v>14</v>
      </c>
      <c r="C21" s="31">
        <v>225.2</v>
      </c>
      <c r="D21" s="31">
        <v>0</v>
      </c>
      <c r="E21" s="31"/>
      <c r="F21" s="73">
        <f>C21</f>
        <v>225.2</v>
      </c>
      <c r="G21" s="106">
        <v>118</v>
      </c>
      <c r="H21" s="60">
        <v>4400</v>
      </c>
      <c r="I21" s="107" t="s">
        <v>168</v>
      </c>
      <c r="J21" s="72" t="s">
        <v>96</v>
      </c>
      <c r="K21" s="108" t="s">
        <v>185</v>
      </c>
      <c r="L21" s="45" t="s">
        <v>173</v>
      </c>
      <c r="M21" s="91" t="s">
        <v>171</v>
      </c>
      <c r="O21" s="5" t="b">
        <f t="shared" si="0"/>
        <v>0</v>
      </c>
      <c r="P21" s="5" t="b">
        <f t="shared" si="1"/>
        <v>0</v>
      </c>
      <c r="Q21" s="5" t="b">
        <f t="shared" si="2"/>
        <v>0</v>
      </c>
    </row>
    <row r="22" spans="1:18" ht="15.75" x14ac:dyDescent="0.25">
      <c r="A22" s="63">
        <v>43200</v>
      </c>
      <c r="B22" s="30" t="s">
        <v>13</v>
      </c>
      <c r="C22" s="31">
        <v>3.05</v>
      </c>
      <c r="D22" s="31">
        <v>0</v>
      </c>
      <c r="E22" s="31"/>
      <c r="F22" s="73">
        <v>3.05</v>
      </c>
      <c r="G22" s="106">
        <v>118</v>
      </c>
      <c r="H22" s="60">
        <v>4400</v>
      </c>
      <c r="I22" s="107" t="s">
        <v>174</v>
      </c>
      <c r="J22" s="72" t="s">
        <v>96</v>
      </c>
      <c r="K22" s="108" t="s">
        <v>186</v>
      </c>
      <c r="L22" s="45" t="s">
        <v>179</v>
      </c>
      <c r="M22" s="91" t="s">
        <v>171</v>
      </c>
      <c r="O22" s="5" t="b">
        <f t="shared" si="0"/>
        <v>0</v>
      </c>
      <c r="P22" s="5" t="b">
        <f t="shared" si="1"/>
        <v>0</v>
      </c>
      <c r="Q22" s="5" t="b">
        <f t="shared" si="2"/>
        <v>0</v>
      </c>
      <c r="R22" s="5" t="e">
        <f>OR(#REF!&lt;100000,LEN(#REF!)=5)</f>
        <v>#REF!</v>
      </c>
    </row>
    <row r="23" spans="1:18" ht="15.75" x14ac:dyDescent="0.25">
      <c r="A23" s="63"/>
      <c r="B23" s="30"/>
      <c r="C23" s="31"/>
      <c r="D23" s="31"/>
      <c r="E23" s="102"/>
      <c r="F23" s="73"/>
      <c r="G23" s="106"/>
      <c r="H23" s="60"/>
      <c r="I23" s="107"/>
      <c r="J23" s="72"/>
      <c r="K23" s="45"/>
      <c r="L23" s="45"/>
      <c r="M23" s="45"/>
      <c r="O23" s="5" t="b">
        <f t="shared" si="0"/>
        <v>1</v>
      </c>
      <c r="P23" s="5" t="b">
        <f t="shared" si="1"/>
        <v>1</v>
      </c>
      <c r="Q23" s="5" t="b">
        <f t="shared" si="2"/>
        <v>1</v>
      </c>
      <c r="R23" s="5" t="e">
        <f>OR(#REF!&lt;100000,LEN(#REF!)=5)</f>
        <v>#REF!</v>
      </c>
    </row>
    <row r="24" spans="1:18" ht="15.75" x14ac:dyDescent="0.25">
      <c r="A24" s="63"/>
      <c r="B24" s="30"/>
      <c r="C24" s="31"/>
      <c r="D24" s="31"/>
      <c r="E24" s="103"/>
      <c r="F24" s="73"/>
      <c r="G24" s="106"/>
      <c r="H24" s="60"/>
      <c r="I24" s="107"/>
      <c r="J24" s="72"/>
      <c r="K24" s="45"/>
      <c r="L24" s="45"/>
      <c r="M24" s="45"/>
      <c r="O24" s="5" t="b">
        <f t="shared" si="0"/>
        <v>1</v>
      </c>
      <c r="P24" s="5" t="b">
        <f t="shared" si="1"/>
        <v>1</v>
      </c>
      <c r="Q24" s="5" t="b">
        <f t="shared" si="2"/>
        <v>1</v>
      </c>
      <c r="R24" s="5" t="e">
        <f>OR(#REF!&lt;100000,LEN(#REF!)=5)</f>
        <v>#REF!</v>
      </c>
    </row>
    <row r="25" spans="1:18" ht="15.75" x14ac:dyDescent="0.25">
      <c r="A25" s="63"/>
      <c r="B25" s="30"/>
      <c r="C25" s="31"/>
      <c r="D25" s="31"/>
      <c r="E25" s="103"/>
      <c r="F25" s="73"/>
      <c r="G25" s="106"/>
      <c r="H25" s="60"/>
      <c r="I25" s="107"/>
      <c r="J25" s="72"/>
      <c r="K25" s="45"/>
      <c r="L25" s="45"/>
      <c r="M25" s="45"/>
    </row>
    <row r="26" spans="1:18" ht="15.75" x14ac:dyDescent="0.25">
      <c r="A26" s="63"/>
      <c r="B26" s="30"/>
      <c r="C26" s="31"/>
      <c r="D26" s="32"/>
      <c r="E26" s="31"/>
      <c r="F26" s="73"/>
      <c r="G26" s="106"/>
      <c r="H26" s="60"/>
      <c r="I26" s="107"/>
      <c r="J26" s="72"/>
      <c r="K26" s="45"/>
      <c r="L26" s="45"/>
      <c r="M26" s="45"/>
      <c r="O26" s="5" t="b">
        <f t="shared" si="0"/>
        <v>1</v>
      </c>
      <c r="P26" s="5" t="b">
        <f t="shared" si="1"/>
        <v>1</v>
      </c>
      <c r="Q26" s="5" t="b">
        <f t="shared" si="2"/>
        <v>1</v>
      </c>
      <c r="R26" s="5" t="e">
        <f>OR(#REF!&lt;100000,LEN(#REF!)=5)</f>
        <v>#REF!</v>
      </c>
    </row>
    <row r="27" spans="1:18" ht="15.75" x14ac:dyDescent="0.25">
      <c r="A27" s="63"/>
      <c r="B27" s="30"/>
      <c r="C27" s="31"/>
      <c r="D27" s="32"/>
      <c r="E27" s="31"/>
      <c r="F27" s="73"/>
      <c r="G27" s="106"/>
      <c r="H27" s="60"/>
      <c r="I27" s="107"/>
      <c r="J27" s="72"/>
      <c r="K27" s="45"/>
      <c r="L27" s="45"/>
      <c r="M27" s="45"/>
      <c r="O27" s="5" t="b">
        <f t="shared" si="0"/>
        <v>1</v>
      </c>
      <c r="P27" s="5" t="b">
        <f t="shared" si="1"/>
        <v>1</v>
      </c>
      <c r="Q27" s="5" t="b">
        <f t="shared" si="2"/>
        <v>1</v>
      </c>
      <c r="R27" s="5" t="e">
        <f>OR(#REF!&lt;100000,LEN(#REF!)=5)</f>
        <v>#REF!</v>
      </c>
    </row>
    <row r="28" spans="1:18" ht="15.75" x14ac:dyDescent="0.25">
      <c r="A28" s="63"/>
      <c r="B28" s="30"/>
      <c r="C28" s="31"/>
      <c r="D28" s="32"/>
      <c r="E28" s="31"/>
      <c r="F28" s="73"/>
      <c r="G28" s="106"/>
      <c r="H28" s="60"/>
      <c r="I28" s="107"/>
      <c r="J28" s="72"/>
      <c r="K28" s="45"/>
      <c r="L28" s="45"/>
      <c r="M28" s="45"/>
      <c r="O28" s="5" t="b">
        <f t="shared" si="0"/>
        <v>1</v>
      </c>
      <c r="P28" s="5" t="b">
        <f t="shared" si="1"/>
        <v>1</v>
      </c>
      <c r="Q28" s="5" t="b">
        <f t="shared" si="2"/>
        <v>1</v>
      </c>
      <c r="R28" s="5" t="e">
        <f>OR(#REF!&lt;100000,LEN(#REF!)=5)</f>
        <v>#REF!</v>
      </c>
    </row>
    <row r="29" spans="1:18" ht="15.75" x14ac:dyDescent="0.25">
      <c r="A29" s="63"/>
      <c r="B29" s="30"/>
      <c r="C29" s="31"/>
      <c r="D29" s="32"/>
      <c r="E29" s="31"/>
      <c r="F29" s="73"/>
      <c r="G29" s="106"/>
      <c r="H29" s="60"/>
      <c r="I29" s="107"/>
      <c r="J29" s="72"/>
      <c r="K29" s="45"/>
      <c r="L29" s="45"/>
      <c r="M29" s="45"/>
      <c r="O29" s="5" t="b">
        <f t="shared" si="0"/>
        <v>1</v>
      </c>
      <c r="P29" s="5" t="b">
        <f t="shared" si="1"/>
        <v>1</v>
      </c>
      <c r="Q29" s="5" t="b">
        <f t="shared" si="2"/>
        <v>1</v>
      </c>
      <c r="R29" s="5" t="e">
        <f>OR(#REF!&lt;100000,LEN(#REF!)=5)</f>
        <v>#REF!</v>
      </c>
    </row>
    <row r="30" spans="1:18" ht="15.75" x14ac:dyDescent="0.25">
      <c r="A30" s="63"/>
      <c r="B30" s="30"/>
      <c r="C30" s="31"/>
      <c r="D30" s="32"/>
      <c r="E30" s="31"/>
      <c r="F30" s="73"/>
      <c r="G30" s="106"/>
      <c r="H30" s="60"/>
      <c r="I30" s="107"/>
      <c r="J30" s="72"/>
      <c r="K30" s="45"/>
      <c r="L30" s="45"/>
      <c r="M30" s="45"/>
      <c r="O30" s="5" t="b">
        <f t="shared" si="0"/>
        <v>1</v>
      </c>
      <c r="P30" s="5" t="b">
        <f t="shared" si="1"/>
        <v>1</v>
      </c>
      <c r="Q30" s="5" t="b">
        <f t="shared" si="2"/>
        <v>1</v>
      </c>
      <c r="R30" s="5" t="e">
        <f>OR(#REF!&lt;100000,LEN(#REF!)=5)</f>
        <v>#REF!</v>
      </c>
    </row>
    <row r="31" spans="1:18" ht="15.75" x14ac:dyDescent="0.25">
      <c r="A31" s="63"/>
      <c r="B31" s="30"/>
      <c r="C31" s="31"/>
      <c r="D31" s="32"/>
      <c r="E31" s="31"/>
      <c r="F31" s="73"/>
      <c r="G31" s="106"/>
      <c r="H31" s="60"/>
      <c r="I31" s="107"/>
      <c r="J31" s="72"/>
      <c r="K31" s="45"/>
      <c r="L31" s="45"/>
      <c r="M31" s="45"/>
      <c r="O31" s="5" t="b">
        <f t="shared" si="0"/>
        <v>1</v>
      </c>
      <c r="P31" s="5" t="b">
        <f t="shared" si="1"/>
        <v>1</v>
      </c>
      <c r="Q31" s="5" t="b">
        <f t="shared" si="2"/>
        <v>1</v>
      </c>
      <c r="R31" s="5" t="e">
        <f>OR(#REF!&lt;100000,LEN(#REF!)=5)</f>
        <v>#REF!</v>
      </c>
    </row>
    <row r="32" spans="1:18" ht="15.75" x14ac:dyDescent="0.25">
      <c r="A32" s="63"/>
      <c r="B32" s="30"/>
      <c r="C32" s="31"/>
      <c r="D32" s="111"/>
      <c r="E32" s="31"/>
      <c r="F32" s="73"/>
      <c r="G32" s="106"/>
      <c r="H32" s="60"/>
      <c r="I32" s="107"/>
      <c r="J32" s="72"/>
      <c r="K32" s="45"/>
      <c r="L32" s="45"/>
      <c r="M32" s="45"/>
      <c r="O32" s="5" t="b">
        <f t="shared" si="0"/>
        <v>1</v>
      </c>
      <c r="P32" s="5" t="b">
        <f t="shared" si="1"/>
        <v>1</v>
      </c>
    </row>
    <row r="33" spans="1:18" ht="15.75" x14ac:dyDescent="0.25">
      <c r="A33" s="63"/>
      <c r="B33" s="30"/>
      <c r="C33" s="31"/>
      <c r="D33" s="111"/>
      <c r="E33" s="31"/>
      <c r="F33" s="73"/>
      <c r="G33" s="106"/>
      <c r="H33" s="60"/>
      <c r="I33" s="107"/>
      <c r="J33" s="72"/>
      <c r="K33" s="45"/>
      <c r="L33" s="45"/>
      <c r="M33" s="45"/>
      <c r="O33" s="5" t="b">
        <f t="shared" si="0"/>
        <v>1</v>
      </c>
      <c r="P33" s="5" t="b">
        <f t="shared" si="1"/>
        <v>1</v>
      </c>
    </row>
    <row r="34" spans="1:18" ht="15.75" x14ac:dyDescent="0.25">
      <c r="A34" s="63"/>
      <c r="B34" s="30"/>
      <c r="C34" s="31"/>
      <c r="D34" s="111"/>
      <c r="E34" s="31"/>
      <c r="F34" s="73"/>
      <c r="G34" s="106"/>
      <c r="H34" s="60"/>
      <c r="I34" s="107"/>
      <c r="J34" s="72"/>
      <c r="K34" s="45"/>
      <c r="L34" s="45"/>
      <c r="M34" s="45"/>
      <c r="O34" s="5" t="b">
        <f t="shared" si="0"/>
        <v>1</v>
      </c>
      <c r="P34" s="5" t="b">
        <f t="shared" si="1"/>
        <v>1</v>
      </c>
    </row>
    <row r="35" spans="1:18" ht="15.75" x14ac:dyDescent="0.25">
      <c r="A35" s="63"/>
      <c r="B35" s="30"/>
      <c r="C35" s="31"/>
      <c r="D35" s="111"/>
      <c r="E35" s="31"/>
      <c r="F35" s="73"/>
      <c r="G35" s="106"/>
      <c r="H35" s="60"/>
      <c r="I35" s="107"/>
      <c r="J35" s="72"/>
      <c r="K35" s="45"/>
      <c r="L35" s="45"/>
      <c r="M35" s="45"/>
    </row>
    <row r="36" spans="1:18" ht="16.5" thickBot="1" x14ac:dyDescent="0.3">
      <c r="A36" s="29"/>
      <c r="B36" s="30"/>
      <c r="C36" s="31"/>
      <c r="D36" s="38" t="str">
        <f t="shared" ref="D36" si="3">IF(B36="S",IF(ISBLANK(E36),ROUND(C36*0.2/1.2,2),E36),"")</f>
        <v/>
      </c>
      <c r="E36" s="31"/>
      <c r="F36" s="73" t="s">
        <v>64</v>
      </c>
      <c r="G36" s="106" t="s">
        <v>64</v>
      </c>
      <c r="H36" s="60" t="s">
        <v>64</v>
      </c>
      <c r="I36" s="107" t="s">
        <v>64</v>
      </c>
      <c r="J36" s="72"/>
      <c r="K36" s="45"/>
      <c r="L36" s="45"/>
      <c r="M36" s="45"/>
      <c r="O36" s="5" t="b">
        <f t="shared" si="0"/>
        <v>0</v>
      </c>
      <c r="P36" s="5" t="b">
        <f t="shared" si="1"/>
        <v>0</v>
      </c>
      <c r="Q36" s="5" t="b">
        <f t="shared" si="2"/>
        <v>0</v>
      </c>
      <c r="R36" s="5" t="e">
        <f>OR(#REF!&lt;100000,LEN(#REF!)=5)</f>
        <v>#REF!</v>
      </c>
    </row>
    <row r="37" spans="1:18" ht="13.5" thickBot="1" x14ac:dyDescent="0.25">
      <c r="A37" s="117" t="s">
        <v>11</v>
      </c>
      <c r="B37" s="118"/>
      <c r="C37" s="39">
        <f>SUM(C12:C36)</f>
        <v>633.67999999999995</v>
      </c>
      <c r="D37" s="39">
        <f>SUM(D12:D36)</f>
        <v>0</v>
      </c>
      <c r="E37" s="39"/>
      <c r="F37" s="77">
        <f>SUM(F12:F36)</f>
        <v>633.67999999999995</v>
      </c>
      <c r="G37" s="78"/>
      <c r="H37" s="61"/>
      <c r="I37" s="79"/>
      <c r="J37" s="80"/>
      <c r="K37" s="46"/>
      <c r="L37" s="57"/>
      <c r="M37" s="47"/>
    </row>
    <row r="39" spans="1:18" x14ac:dyDescent="0.2">
      <c r="B39" s="115" t="s">
        <v>27</v>
      </c>
      <c r="C39" s="116"/>
    </row>
    <row r="40" spans="1:18" x14ac:dyDescent="0.2">
      <c r="B40" s="41" t="s">
        <v>16</v>
      </c>
      <c r="C40" s="42" t="s">
        <v>26</v>
      </c>
    </row>
    <row r="41" spans="1:18" x14ac:dyDescent="0.2">
      <c r="B41" s="41" t="s">
        <v>13</v>
      </c>
      <c r="C41" s="42" t="s">
        <v>25</v>
      </c>
    </row>
    <row r="42" spans="1:18" x14ac:dyDescent="0.2">
      <c r="B42" s="41" t="s">
        <v>15</v>
      </c>
      <c r="C42" s="42" t="s">
        <v>24</v>
      </c>
    </row>
    <row r="43" spans="1:18" x14ac:dyDescent="0.2">
      <c r="B43" s="43" t="s">
        <v>14</v>
      </c>
      <c r="C43" s="44" t="s">
        <v>23</v>
      </c>
    </row>
  </sheetData>
  <mergeCells count="6">
    <mergeCell ref="B39:C39"/>
    <mergeCell ref="B1:E1"/>
    <mergeCell ref="B3:E3"/>
    <mergeCell ref="G8:I8"/>
    <mergeCell ref="G9:I9"/>
    <mergeCell ref="A37:B37"/>
  </mergeCells>
  <conditionalFormatting sqref="E5 C5 B1:E1 B3:E3 C12:C36 F12:F19">
    <cfRule type="expression" dxfId="190" priority="13" stopIfTrue="1">
      <formula>ISBLANK(B1)</formula>
    </cfRule>
  </conditionalFormatting>
  <conditionalFormatting sqref="K12:L12 K26:M36 K23:M24 K21:L22 K20:M20 L19:M19">
    <cfRule type="expression" dxfId="189" priority="14" stopIfTrue="1">
      <formula>AND(NOT(ISBLANK($C12)),ISBLANK(K12))</formula>
    </cfRule>
  </conditionalFormatting>
  <conditionalFormatting sqref="B12 B17:B36">
    <cfRule type="expression" dxfId="188" priority="15" stopIfTrue="1">
      <formula>AND(NOT(ISBLANK(C12)),ISBLANK(B12))</formula>
    </cfRule>
  </conditionalFormatting>
  <conditionalFormatting sqref="A12 A18:A36">
    <cfRule type="expression" dxfId="187" priority="16" stopIfTrue="1">
      <formula>AND(NOT(ISBLANK(C12)),ISBLANK(A12))</formula>
    </cfRule>
  </conditionalFormatting>
  <conditionalFormatting sqref="E26:E36 E12:E22 D12:D25">
    <cfRule type="expression" dxfId="186" priority="17" stopIfTrue="1">
      <formula>AND(NOT(ISBLANK(B12)),ISBLANK(D12),A12="S")</formula>
    </cfRule>
  </conditionalFormatting>
  <conditionalFormatting sqref="E23">
    <cfRule type="expression" dxfId="185" priority="18" stopIfTrue="1">
      <formula>AND(NOT(ISBLANK(C24)),ISBLANK(E23),B24="S")</formula>
    </cfRule>
  </conditionalFormatting>
  <conditionalFormatting sqref="J26:J36 J12:J24">
    <cfRule type="expression" priority="19" stopIfTrue="1">
      <formula>AND(SUM($O12:$S12)&gt;0,NOT(ISBLANK(J12)))</formula>
    </cfRule>
    <cfRule type="expression" dxfId="184" priority="20" stopIfTrue="1">
      <formula>SUM($O12:$S12)&gt;0</formula>
    </cfRule>
  </conditionalFormatting>
  <conditionalFormatting sqref="B13:B15">
    <cfRule type="expression" dxfId="183" priority="11" stopIfTrue="1">
      <formula>AND(NOT(ISBLANK(C13)),ISBLANK(B13))</formula>
    </cfRule>
  </conditionalFormatting>
  <conditionalFormatting sqref="A13:A15">
    <cfRule type="expression" dxfId="182" priority="12" stopIfTrue="1">
      <formula>AND(NOT(ISBLANK(C13)),ISBLANK(A13))</formula>
    </cfRule>
  </conditionalFormatting>
  <conditionalFormatting sqref="M12">
    <cfRule type="expression" dxfId="181" priority="10" stopIfTrue="1">
      <formula>AND(NOT(ISBLANK($C12)),ISBLANK(M12))</formula>
    </cfRule>
  </conditionalFormatting>
  <conditionalFormatting sqref="K25:M25">
    <cfRule type="expression" dxfId="180" priority="7" stopIfTrue="1">
      <formula>AND(NOT(ISBLANK($C25)),ISBLANK(K25))</formula>
    </cfRule>
  </conditionalFormatting>
  <conditionalFormatting sqref="J25">
    <cfRule type="expression" priority="8" stopIfTrue="1">
      <formula>AND(SUM($O25:$S25)&gt;0,NOT(ISBLANK(J25)))</formula>
    </cfRule>
    <cfRule type="expression" dxfId="179" priority="9" stopIfTrue="1">
      <formula>SUM($O25:$S25)&gt;0</formula>
    </cfRule>
  </conditionalFormatting>
  <conditionalFormatting sqref="A17">
    <cfRule type="expression" dxfId="178" priority="6" stopIfTrue="1">
      <formula>AND(NOT(ISBLANK(C17)),ISBLANK(A17))</formula>
    </cfRule>
  </conditionalFormatting>
  <conditionalFormatting sqref="B16">
    <cfRule type="expression" dxfId="177" priority="4" stopIfTrue="1">
      <formula>AND(NOT(ISBLANK(C16)),ISBLANK(B16))</formula>
    </cfRule>
  </conditionalFormatting>
  <conditionalFormatting sqref="A16">
    <cfRule type="expression" dxfId="176" priority="5" stopIfTrue="1">
      <formula>AND(NOT(ISBLANK(C16)),ISBLANK(A16))</formula>
    </cfRule>
  </conditionalFormatting>
  <conditionalFormatting sqref="L13:L18">
    <cfRule type="expression" dxfId="175" priority="3" stopIfTrue="1">
      <formula>AND(NOT(ISBLANK($C13)),ISBLANK(L13))</formula>
    </cfRule>
  </conditionalFormatting>
  <conditionalFormatting sqref="K13:K19">
    <cfRule type="expression" dxfId="174" priority="2" stopIfTrue="1">
      <formula>AND(NOT(ISBLANK($C13)),ISBLANK(K13))</formula>
    </cfRule>
  </conditionalFormatting>
  <conditionalFormatting sqref="M14">
    <cfRule type="expression" dxfId="173" priority="1" stopIfTrue="1">
      <formula>AND(NOT(ISBLANK($C14)),ISBLANK(M14))</formula>
    </cfRule>
  </conditionalFormatting>
  <dataValidations count="4">
    <dataValidation type="list" allowBlank="1" showInputMessage="1" showErrorMessage="1" sqref="B12:B36">
      <formula1>$B$40:$B$43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6"/>
  <sheetViews>
    <sheetView workbookViewId="0">
      <selection activeCell="I36" sqref="I36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148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96">
        <v>43200</v>
      </c>
      <c r="F5" s="97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8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88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63">
        <v>43180</v>
      </c>
      <c r="B12" s="30" t="s">
        <v>16</v>
      </c>
      <c r="C12" s="31">
        <v>55</v>
      </c>
      <c r="D12" s="32">
        <v>0</v>
      </c>
      <c r="E12" s="31"/>
      <c r="F12" s="59">
        <f t="shared" ref="F12:F29" si="0">C12-D12</f>
        <v>55</v>
      </c>
      <c r="G12" s="60">
        <v>528</v>
      </c>
      <c r="H12" s="60">
        <v>4102</v>
      </c>
      <c r="I12" s="65"/>
      <c r="J12" s="37">
        <v>0</v>
      </c>
      <c r="K12" s="37" t="s">
        <v>144</v>
      </c>
      <c r="L12" s="45" t="s">
        <v>145</v>
      </c>
      <c r="M12" s="45" t="s">
        <v>146</v>
      </c>
      <c r="N12" s="45" t="s">
        <v>147</v>
      </c>
      <c r="P12" s="5" t="b">
        <f t="shared" ref="P12:P28" si="1">OR(G12&lt;100,LEN(G12)=2)</f>
        <v>0</v>
      </c>
      <c r="Q12" s="5" t="b">
        <f t="shared" ref="Q12:Q28" si="2">OR(H12&lt;1000,LEN(H12)=3)</f>
        <v>0</v>
      </c>
      <c r="R12" s="5" t="b">
        <f t="shared" ref="R12:R28" si="3">IF(I12&lt;1000,TRUE)</f>
        <v>1</v>
      </c>
      <c r="S12" s="5" t="e">
        <f>OR(#REF!&lt;100000,LEN(#REF!)=5)</f>
        <v>#REF!</v>
      </c>
    </row>
    <row r="13" spans="1:26" ht="15.75" x14ac:dyDescent="0.25">
      <c r="A13" s="63"/>
      <c r="B13" s="30"/>
      <c r="C13" s="31"/>
      <c r="D13" s="32" t="str">
        <f t="shared" ref="D13:D28" si="4">IF(B13="S",IF(ISBLANK(E13),ROUND(C13*0.2/1.2,2),E13),"")</f>
        <v/>
      </c>
      <c r="E13" s="31"/>
      <c r="F13" s="59"/>
      <c r="G13" s="60"/>
      <c r="H13" s="60"/>
      <c r="I13" s="65"/>
      <c r="J13" s="37" t="s">
        <v>15</v>
      </c>
      <c r="K13" s="37"/>
      <c r="L13" s="45"/>
      <c r="M13" s="45"/>
      <c r="N13" s="45"/>
      <c r="P13" s="5" t="b">
        <f t="shared" si="1"/>
        <v>1</v>
      </c>
      <c r="Q13" s="5" t="b">
        <f t="shared" si="2"/>
        <v>1</v>
      </c>
      <c r="R13" s="5" t="b">
        <f t="shared" si="3"/>
        <v>1</v>
      </c>
      <c r="S13" s="5" t="e">
        <f>OR(#REF!&lt;100000,LEN(#REF!)=5)</f>
        <v>#REF!</v>
      </c>
    </row>
    <row r="14" spans="1:26" ht="15.75" x14ac:dyDescent="0.25">
      <c r="A14" s="63"/>
      <c r="B14" s="30"/>
      <c r="C14" s="31"/>
      <c r="D14" s="32" t="str">
        <f t="shared" si="4"/>
        <v/>
      </c>
      <c r="E14" s="31"/>
      <c r="F14" s="59"/>
      <c r="G14" s="60"/>
      <c r="H14" s="60"/>
      <c r="I14" s="65"/>
      <c r="J14" s="37"/>
      <c r="K14" s="37"/>
      <c r="L14" s="45"/>
      <c r="M14" s="45"/>
      <c r="N14" s="45"/>
    </row>
    <row r="15" spans="1:26" ht="15.75" x14ac:dyDescent="0.25">
      <c r="A15" s="63"/>
      <c r="B15" s="30"/>
      <c r="C15" s="31"/>
      <c r="D15" s="32" t="str">
        <f t="shared" si="4"/>
        <v/>
      </c>
      <c r="E15" s="31"/>
      <c r="F15" s="59"/>
      <c r="G15" s="60"/>
      <c r="H15" s="60"/>
      <c r="I15" s="65"/>
      <c r="J15" s="37"/>
      <c r="K15" s="37"/>
      <c r="L15" s="45"/>
      <c r="M15" s="45"/>
      <c r="N15" s="45"/>
    </row>
    <row r="16" spans="1:26" ht="15.75" x14ac:dyDescent="0.25">
      <c r="A16" s="63"/>
      <c r="B16" s="30"/>
      <c r="C16" s="31"/>
      <c r="D16" s="32" t="str">
        <f t="shared" si="4"/>
        <v/>
      </c>
      <c r="E16" s="31"/>
      <c r="F16" s="59"/>
      <c r="G16" s="60"/>
      <c r="H16" s="60"/>
      <c r="I16" s="65"/>
      <c r="J16" s="37"/>
      <c r="K16" s="37"/>
      <c r="L16" s="45"/>
      <c r="M16" s="45"/>
      <c r="N16" s="45"/>
    </row>
    <row r="17" spans="1:19" ht="15.75" x14ac:dyDescent="0.25">
      <c r="A17" s="63"/>
      <c r="B17" s="30"/>
      <c r="C17" s="31"/>
      <c r="D17" s="32" t="str">
        <f t="shared" si="4"/>
        <v/>
      </c>
      <c r="E17" s="31"/>
      <c r="F17" s="59"/>
      <c r="G17" s="60"/>
      <c r="H17" s="60"/>
      <c r="I17" s="65"/>
      <c r="J17" s="37"/>
      <c r="K17" s="37"/>
      <c r="L17" s="45"/>
      <c r="M17" s="45"/>
      <c r="N17" s="45"/>
    </row>
    <row r="18" spans="1:19" ht="15.75" x14ac:dyDescent="0.25">
      <c r="A18" s="63"/>
      <c r="B18" s="30"/>
      <c r="C18" s="31"/>
      <c r="D18" s="32"/>
      <c r="E18" s="31"/>
      <c r="F18" s="59"/>
      <c r="G18" s="60"/>
      <c r="H18" s="60"/>
      <c r="I18" s="65"/>
      <c r="J18" s="37"/>
      <c r="K18" s="37"/>
      <c r="L18" s="45"/>
      <c r="M18" s="45"/>
      <c r="N18" s="45"/>
    </row>
    <row r="19" spans="1:19" ht="15.75" x14ac:dyDescent="0.25">
      <c r="A19" s="63"/>
      <c r="B19" s="30"/>
      <c r="C19" s="31"/>
      <c r="D19" s="32"/>
      <c r="E19" s="31"/>
      <c r="F19" s="59"/>
      <c r="G19" s="60"/>
      <c r="H19" s="60"/>
      <c r="I19" s="65"/>
      <c r="J19" s="37" t="s">
        <v>15</v>
      </c>
      <c r="K19" s="37"/>
      <c r="L19" s="45"/>
      <c r="M19" s="45"/>
      <c r="N19" s="45"/>
    </row>
    <row r="20" spans="1:19" ht="15.75" x14ac:dyDescent="0.25">
      <c r="A20" s="63"/>
      <c r="B20" s="50"/>
      <c r="C20" s="31"/>
      <c r="D20" s="32"/>
      <c r="E20" s="31"/>
      <c r="F20" s="59"/>
      <c r="G20" s="60"/>
      <c r="H20" s="60"/>
      <c r="I20" s="65"/>
      <c r="J20" s="37" t="s">
        <v>15</v>
      </c>
      <c r="K20" s="37"/>
      <c r="L20" s="45"/>
      <c r="M20" s="45"/>
      <c r="N20" s="45"/>
    </row>
    <row r="21" spans="1:19" ht="15.75" x14ac:dyDescent="0.25">
      <c r="A21" s="63"/>
      <c r="B21" s="50"/>
      <c r="C21" s="31"/>
      <c r="D21" s="32"/>
      <c r="E21" s="31"/>
      <c r="F21" s="59"/>
      <c r="G21" s="60"/>
      <c r="H21" s="60"/>
      <c r="I21" s="65"/>
      <c r="J21" s="37" t="s">
        <v>15</v>
      </c>
      <c r="K21" s="37"/>
      <c r="L21" s="45"/>
      <c r="M21" s="45"/>
      <c r="N21" s="45"/>
    </row>
    <row r="22" spans="1:19" ht="15.75" x14ac:dyDescent="0.25">
      <c r="A22" s="63"/>
      <c r="B22" s="30"/>
      <c r="C22" s="31"/>
      <c r="D22" s="32"/>
      <c r="E22" s="31"/>
      <c r="F22" s="59"/>
      <c r="G22" s="60"/>
      <c r="H22" s="60"/>
      <c r="I22" s="65"/>
      <c r="J22" s="37" t="s">
        <v>15</v>
      </c>
      <c r="K22" s="37"/>
      <c r="L22" s="45"/>
      <c r="M22" s="45"/>
      <c r="N22" s="45"/>
    </row>
    <row r="23" spans="1:19" ht="15.75" x14ac:dyDescent="0.25">
      <c r="A23" s="63"/>
      <c r="B23" s="50"/>
      <c r="C23" s="31"/>
      <c r="D23" s="32"/>
      <c r="E23" s="31"/>
      <c r="F23" s="59"/>
      <c r="G23" s="60"/>
      <c r="H23" s="60"/>
      <c r="I23" s="65"/>
      <c r="J23" s="37" t="s">
        <v>15</v>
      </c>
      <c r="K23" s="37"/>
      <c r="L23" s="45"/>
      <c r="M23" s="45"/>
      <c r="N23" s="45"/>
      <c r="P23" s="5" t="b">
        <f t="shared" si="1"/>
        <v>1</v>
      </c>
      <c r="Q23" s="5" t="b">
        <f t="shared" si="2"/>
        <v>1</v>
      </c>
      <c r="R23" s="5" t="b">
        <f t="shared" si="3"/>
        <v>1</v>
      </c>
      <c r="S23" s="5" t="e">
        <f>OR(#REF!&lt;100000,LEN(#REF!)=5)</f>
        <v>#REF!</v>
      </c>
    </row>
    <row r="24" spans="1:19" ht="15.75" x14ac:dyDescent="0.25">
      <c r="A24" s="63"/>
      <c r="B24" s="50"/>
      <c r="C24" s="31"/>
      <c r="D24" s="32"/>
      <c r="E24" s="31"/>
      <c r="F24" s="59"/>
      <c r="G24" s="60"/>
      <c r="H24" s="60"/>
      <c r="I24" s="65"/>
      <c r="J24" s="37" t="s">
        <v>143</v>
      </c>
      <c r="K24" s="37"/>
      <c r="L24" s="45"/>
      <c r="M24" s="45"/>
      <c r="N24" s="45"/>
    </row>
    <row r="25" spans="1:19" ht="15.75" x14ac:dyDescent="0.25">
      <c r="A25" s="63"/>
      <c r="B25" s="50"/>
      <c r="C25" s="31"/>
      <c r="D25" s="32"/>
      <c r="E25" s="31"/>
      <c r="F25" s="59"/>
      <c r="G25" s="60"/>
      <c r="H25" s="60"/>
      <c r="I25" s="65"/>
      <c r="J25" s="37" t="s">
        <v>143</v>
      </c>
      <c r="K25" s="37"/>
      <c r="L25" s="45"/>
      <c r="M25" s="45"/>
      <c r="N25" s="45"/>
    </row>
    <row r="26" spans="1:19" ht="15.75" x14ac:dyDescent="0.25">
      <c r="A26" s="63"/>
      <c r="B26" s="30"/>
      <c r="C26" s="31"/>
      <c r="D26" s="32" t="str">
        <f t="shared" si="4"/>
        <v/>
      </c>
      <c r="E26" s="31"/>
      <c r="F26" s="59"/>
      <c r="G26" s="60"/>
      <c r="H26" s="60"/>
      <c r="I26" s="65"/>
      <c r="J26" s="37" t="s">
        <v>143</v>
      </c>
      <c r="K26" s="37"/>
      <c r="L26" s="45"/>
      <c r="M26" s="45"/>
      <c r="N26" s="45"/>
    </row>
    <row r="27" spans="1:19" ht="15.75" x14ac:dyDescent="0.25">
      <c r="A27" s="63"/>
      <c r="B27" s="30"/>
      <c r="C27" s="31"/>
      <c r="D27" s="32" t="str">
        <f t="shared" si="4"/>
        <v/>
      </c>
      <c r="E27" s="31"/>
      <c r="F27" s="59"/>
      <c r="G27" s="60"/>
      <c r="H27" s="60"/>
      <c r="I27" s="65"/>
      <c r="J27" s="37" t="s">
        <v>143</v>
      </c>
      <c r="K27" s="37"/>
      <c r="L27" s="45"/>
      <c r="M27" s="45"/>
      <c r="N27" s="45"/>
    </row>
    <row r="28" spans="1:19" ht="15.75" x14ac:dyDescent="0.25">
      <c r="A28" s="29"/>
      <c r="B28" s="30"/>
      <c r="C28" s="31"/>
      <c r="D28" s="32" t="str">
        <f t="shared" si="4"/>
        <v/>
      </c>
      <c r="E28" s="31"/>
      <c r="F28" s="59"/>
      <c r="G28" s="60" t="s">
        <v>64</v>
      </c>
      <c r="H28" s="60" t="s">
        <v>64</v>
      </c>
      <c r="I28" s="60" t="s">
        <v>64</v>
      </c>
      <c r="J28" s="37"/>
      <c r="K28" s="37"/>
      <c r="L28" s="45"/>
      <c r="M28" s="45"/>
      <c r="N28" s="45"/>
      <c r="P28" s="5" t="b">
        <f t="shared" si="1"/>
        <v>0</v>
      </c>
      <c r="Q28" s="5" t="b">
        <f t="shared" si="2"/>
        <v>0</v>
      </c>
      <c r="R28" s="5" t="b">
        <f t="shared" si="3"/>
        <v>0</v>
      </c>
      <c r="S28" s="5" t="e">
        <f>OR(#REF!&lt;100000,LEN(#REF!)=5)</f>
        <v>#REF!</v>
      </c>
    </row>
    <row r="29" spans="1:19" ht="13.5" thickBot="1" x14ac:dyDescent="0.25">
      <c r="A29" s="117" t="s">
        <v>11</v>
      </c>
      <c r="B29" s="118"/>
      <c r="C29" s="39">
        <f>SUM(C12:C28)</f>
        <v>55</v>
      </c>
      <c r="D29" s="39">
        <f>SUM(D12:D28)</f>
        <v>0</v>
      </c>
      <c r="E29" s="39"/>
      <c r="F29" s="98">
        <f t="shared" si="0"/>
        <v>55</v>
      </c>
      <c r="G29" s="61"/>
      <c r="H29" s="61"/>
      <c r="I29" s="61"/>
      <c r="J29" s="40"/>
      <c r="K29" s="40"/>
      <c r="L29" s="46"/>
      <c r="M29" s="57"/>
      <c r="N29" s="47"/>
    </row>
    <row r="31" spans="1:19" x14ac:dyDescent="0.2">
      <c r="B31" s="115" t="s">
        <v>27</v>
      </c>
      <c r="C31" s="116"/>
    </row>
    <row r="32" spans="1:19" x14ac:dyDescent="0.2">
      <c r="B32" s="41" t="s">
        <v>16</v>
      </c>
      <c r="C32" s="42" t="s">
        <v>26</v>
      </c>
    </row>
    <row r="33" spans="2:11" x14ac:dyDescent="0.2">
      <c r="B33" s="41" t="s">
        <v>13</v>
      </c>
      <c r="C33" s="42" t="s">
        <v>25</v>
      </c>
      <c r="I33" s="99"/>
      <c r="K33" s="94"/>
    </row>
    <row r="34" spans="2:11" x14ac:dyDescent="0.2">
      <c r="B34" s="41" t="s">
        <v>15</v>
      </c>
      <c r="C34" s="42" t="s">
        <v>24</v>
      </c>
      <c r="I34" s="99"/>
      <c r="K34" s="94"/>
    </row>
    <row r="35" spans="2:11" x14ac:dyDescent="0.2">
      <c r="B35" s="43" t="s">
        <v>14</v>
      </c>
      <c r="C35" s="44" t="s">
        <v>23</v>
      </c>
      <c r="I35" s="99"/>
      <c r="K35" s="94"/>
    </row>
    <row r="36" spans="2:11" x14ac:dyDescent="0.2">
      <c r="I36" s="99"/>
      <c r="K36" s="94"/>
    </row>
  </sheetData>
  <mergeCells count="6">
    <mergeCell ref="B31:C31"/>
    <mergeCell ref="B1:E1"/>
    <mergeCell ref="B3:E3"/>
    <mergeCell ref="G8:J8"/>
    <mergeCell ref="G9:J9"/>
    <mergeCell ref="A29:B29"/>
  </mergeCells>
  <conditionalFormatting sqref="J12 J28:K28 K27">
    <cfRule type="expression" priority="101" stopIfTrue="1">
      <formula>AND(SUM($P12:$T12)&gt;0,NOT(ISBLANK(J12)))</formula>
    </cfRule>
    <cfRule type="expression" dxfId="172" priority="102" stopIfTrue="1">
      <formula>SUM($P12:$T12)&gt;0</formula>
    </cfRule>
  </conditionalFormatting>
  <conditionalFormatting sqref="C5 B1:E1 B3:E3 C12 C14 C28 C17 C20 C22:C25">
    <cfRule type="expression" dxfId="171" priority="103" stopIfTrue="1">
      <formula>ISBLANK(B1)</formula>
    </cfRule>
  </conditionalFormatting>
  <conditionalFormatting sqref="L28:N28 N27">
    <cfRule type="expression" dxfId="170" priority="104" stopIfTrue="1">
      <formula>AND(NOT(ISBLANK($C27)),ISBLANK(L27))</formula>
    </cfRule>
  </conditionalFormatting>
  <conditionalFormatting sqref="B12 B28 B17 B21:B25">
    <cfRule type="expression" dxfId="169" priority="105" stopIfTrue="1">
      <formula>AND(NOT(ISBLANK(C12)),ISBLANK(B12))</formula>
    </cfRule>
  </conditionalFormatting>
  <conditionalFormatting sqref="A12 A14 A28 A17 A23">
    <cfRule type="expression" dxfId="168" priority="106" stopIfTrue="1">
      <formula>AND(NOT(ISBLANK(C12)),ISBLANK(A12))</formula>
    </cfRule>
  </conditionalFormatting>
  <conditionalFormatting sqref="E14:E25 E28">
    <cfRule type="expression" dxfId="167" priority="107" stopIfTrue="1">
      <formula>AND(NOT(ISBLANK(C14)),ISBLANK(E14),B14="S")</formula>
    </cfRule>
  </conditionalFormatting>
  <conditionalFormatting sqref="C13">
    <cfRule type="expression" dxfId="166" priority="97" stopIfTrue="1">
      <formula>ISBLANK(C13)</formula>
    </cfRule>
  </conditionalFormatting>
  <conditionalFormatting sqref="M20">
    <cfRule type="expression" dxfId="165" priority="42" stopIfTrue="1">
      <formula>AND(NOT(ISBLANK($C20)),ISBLANK(M20))</formula>
    </cfRule>
  </conditionalFormatting>
  <conditionalFormatting sqref="B13">
    <cfRule type="expression" dxfId="164" priority="98" stopIfTrue="1">
      <formula>AND(NOT(ISBLANK(C13)),ISBLANK(B13))</formula>
    </cfRule>
  </conditionalFormatting>
  <conditionalFormatting sqref="A13">
    <cfRule type="expression" dxfId="163" priority="99" stopIfTrue="1">
      <formula>AND(NOT(ISBLANK(C13)),ISBLANK(A13))</formula>
    </cfRule>
  </conditionalFormatting>
  <conditionalFormatting sqref="E12:E13">
    <cfRule type="expression" dxfId="162" priority="100" stopIfTrue="1">
      <formula>AND(NOT(ISBLANK(C12)),ISBLANK(E12),B12="S")</formula>
    </cfRule>
  </conditionalFormatting>
  <conditionalFormatting sqref="J13:J27">
    <cfRule type="expression" priority="95" stopIfTrue="1">
      <formula>AND(SUM($P13:$T13)&gt;0,NOT(ISBLANK(J13)))</formula>
    </cfRule>
    <cfRule type="expression" dxfId="161" priority="96" stopIfTrue="1">
      <formula>SUM($P13:$T13)&gt;0</formula>
    </cfRule>
  </conditionalFormatting>
  <conditionalFormatting sqref="C26">
    <cfRule type="expression" dxfId="160" priority="91" stopIfTrue="1">
      <formula>ISBLANK(C26)</formula>
    </cfRule>
  </conditionalFormatting>
  <conditionalFormatting sqref="B26">
    <cfRule type="expression" dxfId="159" priority="92" stopIfTrue="1">
      <formula>AND(NOT(ISBLANK(C26)),ISBLANK(B26))</formula>
    </cfRule>
  </conditionalFormatting>
  <conditionalFormatting sqref="A27">
    <cfRule type="expression" dxfId="158" priority="93" stopIfTrue="1">
      <formula>AND(NOT(ISBLANK(C27)),ISBLANK(A27))</formula>
    </cfRule>
  </conditionalFormatting>
  <conditionalFormatting sqref="E26">
    <cfRule type="expression" dxfId="157" priority="94" stopIfTrue="1">
      <formula>AND(NOT(ISBLANK(C26)),ISBLANK(E26),B26="S")</formula>
    </cfRule>
  </conditionalFormatting>
  <conditionalFormatting sqref="C27">
    <cfRule type="expression" dxfId="156" priority="88" stopIfTrue="1">
      <formula>ISBLANK(C27)</formula>
    </cfRule>
  </conditionalFormatting>
  <conditionalFormatting sqref="B27">
    <cfRule type="expression" dxfId="155" priority="89" stopIfTrue="1">
      <formula>AND(NOT(ISBLANK(C27)),ISBLANK(B27))</formula>
    </cfRule>
  </conditionalFormatting>
  <conditionalFormatting sqref="E27">
    <cfRule type="expression" dxfId="154" priority="90" stopIfTrue="1">
      <formula>AND(NOT(ISBLANK(C27)),ISBLANK(E27),B27="S")</formula>
    </cfRule>
  </conditionalFormatting>
  <conditionalFormatting sqref="M27">
    <cfRule type="expression" dxfId="153" priority="87" stopIfTrue="1">
      <formula>AND(NOT(ISBLANK($C27)),ISBLANK(M27))</formula>
    </cfRule>
  </conditionalFormatting>
  <conditionalFormatting sqref="L27">
    <cfRule type="expression" dxfId="152" priority="86" stopIfTrue="1">
      <formula>AND(NOT(ISBLANK($C27)),ISBLANK(L27))</formula>
    </cfRule>
  </conditionalFormatting>
  <conditionalFormatting sqref="N24">
    <cfRule type="expression" dxfId="151" priority="15" stopIfTrue="1">
      <formula>AND(NOT(ISBLANK($C24)),ISBLANK(N24))</formula>
    </cfRule>
  </conditionalFormatting>
  <conditionalFormatting sqref="N18">
    <cfRule type="expression" dxfId="150" priority="54" stopIfTrue="1">
      <formula>AND(NOT(ISBLANK($C18)),ISBLANK(N18))</formula>
    </cfRule>
  </conditionalFormatting>
  <conditionalFormatting sqref="M17">
    <cfRule type="expression" dxfId="149" priority="60" stopIfTrue="1">
      <formula>AND(NOT(ISBLANK($C17)),ISBLANK(M17))</formula>
    </cfRule>
  </conditionalFormatting>
  <conditionalFormatting sqref="K12">
    <cfRule type="expression" priority="83" stopIfTrue="1">
      <formula>AND(SUM($P12:$T12)&gt;0,NOT(ISBLANK(K12)))</formula>
    </cfRule>
    <cfRule type="expression" dxfId="148" priority="84" stopIfTrue="1">
      <formula>SUM($P12:$T12)&gt;0</formula>
    </cfRule>
  </conditionalFormatting>
  <conditionalFormatting sqref="N12">
    <cfRule type="expression" dxfId="147" priority="85" stopIfTrue="1">
      <formula>AND(NOT(ISBLANK($C12)),ISBLANK(N12))</formula>
    </cfRule>
  </conditionalFormatting>
  <conditionalFormatting sqref="M12">
    <cfRule type="expression" dxfId="146" priority="82" stopIfTrue="1">
      <formula>AND(NOT(ISBLANK($C12)),ISBLANK(M12))</formula>
    </cfRule>
  </conditionalFormatting>
  <conditionalFormatting sqref="L12">
    <cfRule type="expression" dxfId="145" priority="81" stopIfTrue="1">
      <formula>AND(NOT(ISBLANK($C12)),ISBLANK(L12))</formula>
    </cfRule>
  </conditionalFormatting>
  <conditionalFormatting sqref="K13">
    <cfRule type="expression" priority="78" stopIfTrue="1">
      <formula>AND(SUM($P13:$T13)&gt;0,NOT(ISBLANK(K13)))</formula>
    </cfRule>
    <cfRule type="expression" dxfId="144" priority="79" stopIfTrue="1">
      <formula>SUM($P13:$T13)&gt;0</formula>
    </cfRule>
  </conditionalFormatting>
  <conditionalFormatting sqref="N13">
    <cfRule type="expression" dxfId="143" priority="80" stopIfTrue="1">
      <formula>AND(NOT(ISBLANK($C13)),ISBLANK(N13))</formula>
    </cfRule>
  </conditionalFormatting>
  <conditionalFormatting sqref="M13">
    <cfRule type="expression" dxfId="142" priority="77" stopIfTrue="1">
      <formula>AND(NOT(ISBLANK($C13)),ISBLANK(M13))</formula>
    </cfRule>
  </conditionalFormatting>
  <conditionalFormatting sqref="L13">
    <cfRule type="expression" dxfId="141" priority="76" stopIfTrue="1">
      <formula>AND(NOT(ISBLANK($C13)),ISBLANK(L13))</formula>
    </cfRule>
  </conditionalFormatting>
  <conditionalFormatting sqref="K14">
    <cfRule type="expression" priority="73" stopIfTrue="1">
      <formula>AND(SUM($P14:$T14)&gt;0,NOT(ISBLANK(K14)))</formula>
    </cfRule>
    <cfRule type="expression" dxfId="140" priority="74" stopIfTrue="1">
      <formula>SUM($P14:$T14)&gt;0</formula>
    </cfRule>
  </conditionalFormatting>
  <conditionalFormatting sqref="N14">
    <cfRule type="expression" dxfId="139" priority="75" stopIfTrue="1">
      <formula>AND(NOT(ISBLANK($C14)),ISBLANK(N14))</formula>
    </cfRule>
  </conditionalFormatting>
  <conditionalFormatting sqref="M14">
    <cfRule type="expression" dxfId="138" priority="72" stopIfTrue="1">
      <formula>AND(NOT(ISBLANK($C14)),ISBLANK(M14))</formula>
    </cfRule>
  </conditionalFormatting>
  <conditionalFormatting sqref="L14">
    <cfRule type="expression" dxfId="137" priority="71" stopIfTrue="1">
      <formula>AND(NOT(ISBLANK($C14)),ISBLANK(L14))</formula>
    </cfRule>
  </conditionalFormatting>
  <conditionalFormatting sqref="A15:A16">
    <cfRule type="expression" dxfId="136" priority="70" stopIfTrue="1">
      <formula>AND(NOT(ISBLANK(C15)),ISBLANK(A15))</formula>
    </cfRule>
  </conditionalFormatting>
  <conditionalFormatting sqref="C15:C16">
    <cfRule type="expression" dxfId="135" priority="69" stopIfTrue="1">
      <formula>ISBLANK(C15)</formula>
    </cfRule>
  </conditionalFormatting>
  <conditionalFormatting sqref="K15:K16">
    <cfRule type="expression" priority="67" stopIfTrue="1">
      <formula>AND(SUM($P15:$T15)&gt;0,NOT(ISBLANK(K15)))</formula>
    </cfRule>
    <cfRule type="expression" dxfId="134" priority="68" stopIfTrue="1">
      <formula>SUM($P15:$T15)&gt;0</formula>
    </cfRule>
  </conditionalFormatting>
  <conditionalFormatting sqref="M15:M16">
    <cfRule type="expression" dxfId="133" priority="66" stopIfTrue="1">
      <formula>AND(NOT(ISBLANK($C15)),ISBLANK(M15))</formula>
    </cfRule>
  </conditionalFormatting>
  <conditionalFormatting sqref="L15:L16">
    <cfRule type="expression" dxfId="132" priority="65" stopIfTrue="1">
      <formula>AND(NOT(ISBLANK($C15)),ISBLANK(L15))</formula>
    </cfRule>
  </conditionalFormatting>
  <conditionalFormatting sqref="N15">
    <cfRule type="expression" dxfId="131" priority="64" stopIfTrue="1">
      <formula>AND(NOT(ISBLANK($C15)),ISBLANK(N15))</formula>
    </cfRule>
  </conditionalFormatting>
  <conditionalFormatting sqref="N16">
    <cfRule type="expression" dxfId="130" priority="63" stopIfTrue="1">
      <formula>AND(NOT(ISBLANK($C16)),ISBLANK(N16))</formula>
    </cfRule>
  </conditionalFormatting>
  <conditionalFormatting sqref="K17">
    <cfRule type="expression" priority="61" stopIfTrue="1">
      <formula>AND(SUM($P17:$T17)&gt;0,NOT(ISBLANK(K17)))</formula>
    </cfRule>
    <cfRule type="expression" dxfId="129" priority="62" stopIfTrue="1">
      <formula>SUM($P17:$T17)&gt;0</formula>
    </cfRule>
  </conditionalFormatting>
  <conditionalFormatting sqref="L17">
    <cfRule type="expression" dxfId="128" priority="59" stopIfTrue="1">
      <formula>AND(NOT(ISBLANK($C17)),ISBLANK(L17))</formula>
    </cfRule>
  </conditionalFormatting>
  <conditionalFormatting sqref="N17">
    <cfRule type="expression" dxfId="127" priority="58" stopIfTrue="1">
      <formula>AND(NOT(ISBLANK($C17)),ISBLANK(N17))</formula>
    </cfRule>
  </conditionalFormatting>
  <conditionalFormatting sqref="C18:C19">
    <cfRule type="expression" dxfId="126" priority="55" stopIfTrue="1">
      <formula>ISBLANK(C18)</formula>
    </cfRule>
  </conditionalFormatting>
  <conditionalFormatting sqref="B19">
    <cfRule type="expression" dxfId="125" priority="56" stopIfTrue="1">
      <formula>AND(NOT(ISBLANK(C19)),ISBLANK(B19))</formula>
    </cfRule>
  </conditionalFormatting>
  <conditionalFormatting sqref="A18:A19">
    <cfRule type="expression" dxfId="124" priority="57" stopIfTrue="1">
      <formula>AND(NOT(ISBLANK(C18)),ISBLANK(A18))</formula>
    </cfRule>
  </conditionalFormatting>
  <conditionalFormatting sqref="K18:K19">
    <cfRule type="expression" priority="52" stopIfTrue="1">
      <formula>AND(SUM($P18:$T18)&gt;0,NOT(ISBLANK(K18)))</formula>
    </cfRule>
    <cfRule type="expression" dxfId="123" priority="53" stopIfTrue="1">
      <formula>SUM($P18:$T18)&gt;0</formula>
    </cfRule>
  </conditionalFormatting>
  <conditionalFormatting sqref="M18">
    <cfRule type="expression" dxfId="122" priority="51" stopIfTrue="1">
      <formula>AND(NOT(ISBLANK($C18)),ISBLANK(M18))</formula>
    </cfRule>
  </conditionalFormatting>
  <conditionalFormatting sqref="L18:L19">
    <cfRule type="expression" dxfId="121" priority="50" stopIfTrue="1">
      <formula>AND(NOT(ISBLANK($C18)),ISBLANK(L18))</formula>
    </cfRule>
  </conditionalFormatting>
  <conditionalFormatting sqref="N19">
    <cfRule type="expression" dxfId="120" priority="49" stopIfTrue="1">
      <formula>AND(NOT(ISBLANK($C19)),ISBLANK(N19))</formula>
    </cfRule>
  </conditionalFormatting>
  <conditionalFormatting sqref="M19">
    <cfRule type="expression" dxfId="119" priority="48" stopIfTrue="1">
      <formula>AND(NOT(ISBLANK($C19)),ISBLANK(M19))</formula>
    </cfRule>
  </conditionalFormatting>
  <conditionalFormatting sqref="A20">
    <cfRule type="expression" dxfId="118" priority="47" stopIfTrue="1">
      <formula>AND(NOT(ISBLANK(C20)),ISBLANK(A20))</formula>
    </cfRule>
  </conditionalFormatting>
  <conditionalFormatting sqref="B20">
    <cfRule type="expression" dxfId="117" priority="46" stopIfTrue="1">
      <formula>AND(NOT(ISBLANK(C20)),ISBLANK(B20))</formula>
    </cfRule>
  </conditionalFormatting>
  <conditionalFormatting sqref="K20">
    <cfRule type="expression" priority="43" stopIfTrue="1">
      <formula>AND(SUM($P20:$T20)&gt;0,NOT(ISBLANK(K20)))</formula>
    </cfRule>
    <cfRule type="expression" dxfId="116" priority="44" stopIfTrue="1">
      <formula>SUM($P20:$T20)&gt;0</formula>
    </cfRule>
  </conditionalFormatting>
  <conditionalFormatting sqref="N20">
    <cfRule type="expression" dxfId="115" priority="45" stopIfTrue="1">
      <formula>AND(NOT(ISBLANK($C20)),ISBLANK(N20))</formula>
    </cfRule>
  </conditionalFormatting>
  <conditionalFormatting sqref="L20">
    <cfRule type="expression" dxfId="114" priority="41" stopIfTrue="1">
      <formula>AND(NOT(ISBLANK($C20)),ISBLANK(L20))</formula>
    </cfRule>
  </conditionalFormatting>
  <conditionalFormatting sqref="A21">
    <cfRule type="expression" dxfId="113" priority="40" stopIfTrue="1">
      <formula>AND(NOT(ISBLANK(C21)),ISBLANK(A21))</formula>
    </cfRule>
  </conditionalFormatting>
  <conditionalFormatting sqref="C21">
    <cfRule type="expression" dxfId="112" priority="39" stopIfTrue="1">
      <formula>ISBLANK(C21)</formula>
    </cfRule>
  </conditionalFormatting>
  <conditionalFormatting sqref="K21">
    <cfRule type="expression" priority="37" stopIfTrue="1">
      <formula>AND(SUM($P21:$T21)&gt;0,NOT(ISBLANK(K21)))</formula>
    </cfRule>
    <cfRule type="expression" dxfId="111" priority="38" stopIfTrue="1">
      <formula>SUM($P21:$T21)&gt;0</formula>
    </cfRule>
  </conditionalFormatting>
  <conditionalFormatting sqref="N21">
    <cfRule type="expression" dxfId="110" priority="36" stopIfTrue="1">
      <formula>AND(NOT(ISBLANK($C21)),ISBLANK(N21))</formula>
    </cfRule>
  </conditionalFormatting>
  <conditionalFormatting sqref="L21">
    <cfRule type="expression" dxfId="109" priority="35" stopIfTrue="1">
      <formula>AND(NOT(ISBLANK($C21)),ISBLANK(L21))</formula>
    </cfRule>
  </conditionalFormatting>
  <conditionalFormatting sqref="M21">
    <cfRule type="expression" dxfId="108" priority="34" stopIfTrue="1">
      <formula>AND(NOT(ISBLANK($C21)),ISBLANK(M21))</formula>
    </cfRule>
  </conditionalFormatting>
  <conditionalFormatting sqref="A22">
    <cfRule type="expression" dxfId="107" priority="33" stopIfTrue="1">
      <formula>AND(NOT(ISBLANK(C22)),ISBLANK(A22))</formula>
    </cfRule>
  </conditionalFormatting>
  <conditionalFormatting sqref="K22">
    <cfRule type="expression" priority="30" stopIfTrue="1">
      <formula>AND(SUM($P22:$T22)&gt;0,NOT(ISBLANK(K22)))</formula>
    </cfRule>
    <cfRule type="expression" dxfId="106" priority="31" stopIfTrue="1">
      <formula>SUM($P22:$T22)&gt;0</formula>
    </cfRule>
  </conditionalFormatting>
  <conditionalFormatting sqref="N22">
    <cfRule type="expression" dxfId="105" priority="32" stopIfTrue="1">
      <formula>AND(NOT(ISBLANK($C22)),ISBLANK(N22))</formula>
    </cfRule>
  </conditionalFormatting>
  <conditionalFormatting sqref="L22">
    <cfRule type="expression" dxfId="104" priority="29" stopIfTrue="1">
      <formula>AND(NOT(ISBLANK($C22)),ISBLANK(L22))</formula>
    </cfRule>
  </conditionalFormatting>
  <conditionalFormatting sqref="M22">
    <cfRule type="expression" dxfId="103" priority="28" stopIfTrue="1">
      <formula>AND(NOT(ISBLANK($C22)),ISBLANK(M22))</formula>
    </cfRule>
  </conditionalFormatting>
  <conditionalFormatting sqref="K23">
    <cfRule type="expression" priority="25" stopIfTrue="1">
      <formula>AND(SUM($P23:$T23)&gt;0,NOT(ISBLANK(K23)))</formula>
    </cfRule>
    <cfRule type="expression" dxfId="102" priority="26" stopIfTrue="1">
      <formula>SUM($P23:$T23)&gt;0</formula>
    </cfRule>
  </conditionalFormatting>
  <conditionalFormatting sqref="N23">
    <cfRule type="expression" dxfId="101" priority="27" stopIfTrue="1">
      <formula>AND(NOT(ISBLANK($C23)),ISBLANK(N23))</formula>
    </cfRule>
  </conditionalFormatting>
  <conditionalFormatting sqref="M23">
    <cfRule type="expression" dxfId="100" priority="24" stopIfTrue="1">
      <formula>AND(NOT(ISBLANK($C23)),ISBLANK(M23))</formula>
    </cfRule>
  </conditionalFormatting>
  <conditionalFormatting sqref="L23">
    <cfRule type="expression" dxfId="99" priority="23" stopIfTrue="1">
      <formula>AND(NOT(ISBLANK($C23)),ISBLANK(L23))</formula>
    </cfRule>
  </conditionalFormatting>
  <conditionalFormatting sqref="A24">
    <cfRule type="expression" dxfId="98" priority="22" stopIfTrue="1">
      <formula>AND(NOT(ISBLANK(C24)),ISBLANK(A24))</formula>
    </cfRule>
  </conditionalFormatting>
  <conditionalFormatting sqref="L26">
    <cfRule type="expression" dxfId="97" priority="5" stopIfTrue="1">
      <formula>AND(NOT(ISBLANK($C26)),ISBLANK(L26))</formula>
    </cfRule>
  </conditionalFormatting>
  <conditionalFormatting sqref="A25">
    <cfRule type="expression" dxfId="96" priority="21" stopIfTrue="1">
      <formula>AND(NOT(ISBLANK(C25)),ISBLANK(A25))</formula>
    </cfRule>
  </conditionalFormatting>
  <conditionalFormatting sqref="K25">
    <cfRule type="expression" priority="18" stopIfTrue="1">
      <formula>AND(SUM($P25:$T25)&gt;0,NOT(ISBLANK(K25)))</formula>
    </cfRule>
    <cfRule type="expression" dxfId="95" priority="19" stopIfTrue="1">
      <formula>SUM($P25:$T25)&gt;0</formula>
    </cfRule>
  </conditionalFormatting>
  <conditionalFormatting sqref="N25">
    <cfRule type="expression" dxfId="94" priority="20" stopIfTrue="1">
      <formula>AND(NOT(ISBLANK($C25)),ISBLANK(N25))</formula>
    </cfRule>
  </conditionalFormatting>
  <conditionalFormatting sqref="L25">
    <cfRule type="expression" dxfId="93" priority="17" stopIfTrue="1">
      <formula>AND(NOT(ISBLANK($C25)),ISBLANK(L25))</formula>
    </cfRule>
  </conditionalFormatting>
  <conditionalFormatting sqref="M25">
    <cfRule type="expression" dxfId="92" priority="16" stopIfTrue="1">
      <formula>AND(NOT(ISBLANK($C25)),ISBLANK(M25))</formula>
    </cfRule>
  </conditionalFormatting>
  <conditionalFormatting sqref="K24">
    <cfRule type="expression" priority="13" stopIfTrue="1">
      <formula>AND(SUM($P24:$T24)&gt;0,NOT(ISBLANK(K24)))</formula>
    </cfRule>
    <cfRule type="expression" dxfId="91" priority="14" stopIfTrue="1">
      <formula>SUM($P24:$T24)&gt;0</formula>
    </cfRule>
  </conditionalFormatting>
  <conditionalFormatting sqref="M24">
    <cfRule type="expression" dxfId="90" priority="12" stopIfTrue="1">
      <formula>AND(NOT(ISBLANK($C24)),ISBLANK(M24))</formula>
    </cfRule>
  </conditionalFormatting>
  <conditionalFormatting sqref="L24">
    <cfRule type="expression" dxfId="89" priority="11" stopIfTrue="1">
      <formula>AND(NOT(ISBLANK($C24)),ISBLANK(L24))</formula>
    </cfRule>
  </conditionalFormatting>
  <conditionalFormatting sqref="A26">
    <cfRule type="expression" dxfId="88" priority="10" stopIfTrue="1">
      <formula>AND(NOT(ISBLANK(C26)),ISBLANK(A26))</formula>
    </cfRule>
  </conditionalFormatting>
  <conditionalFormatting sqref="K26">
    <cfRule type="expression" priority="7" stopIfTrue="1">
      <formula>AND(SUM($P26:$T26)&gt;0,NOT(ISBLANK(K26)))</formula>
    </cfRule>
    <cfRule type="expression" dxfId="87" priority="8" stopIfTrue="1">
      <formula>SUM($P26:$T26)&gt;0</formula>
    </cfRule>
  </conditionalFormatting>
  <conditionalFormatting sqref="N26">
    <cfRule type="expression" dxfId="86" priority="9" stopIfTrue="1">
      <formula>AND(NOT(ISBLANK($C26)),ISBLANK(N26))</formula>
    </cfRule>
  </conditionalFormatting>
  <conditionalFormatting sqref="M26">
    <cfRule type="expression" dxfId="85" priority="6" stopIfTrue="1">
      <formula>AND(NOT(ISBLANK($C26)),ISBLANK(M26))</formula>
    </cfRule>
  </conditionalFormatting>
  <conditionalFormatting sqref="B15">
    <cfRule type="expression" dxfId="84" priority="4" stopIfTrue="1">
      <formula>AND(NOT(ISBLANK(C15)),ISBLANK(B15))</formula>
    </cfRule>
  </conditionalFormatting>
  <conditionalFormatting sqref="B14">
    <cfRule type="expression" dxfId="83" priority="3" stopIfTrue="1">
      <formula>AND(NOT(ISBLANK(C14)),ISBLANK(B14))</formula>
    </cfRule>
  </conditionalFormatting>
  <conditionalFormatting sqref="B16">
    <cfRule type="expression" dxfId="82" priority="2" stopIfTrue="1">
      <formula>AND(NOT(ISBLANK(C16)),ISBLANK(B16))</formula>
    </cfRule>
  </conditionalFormatting>
  <conditionalFormatting sqref="B18">
    <cfRule type="expression" dxfId="81" priority="1" stopIfTrue="1">
      <formula>AND(NOT(ISBLANK(C18)),ISBLANK(B18))</formula>
    </cfRule>
  </conditionalFormatting>
  <dataValidations count="4">
    <dataValidation type="list" allowBlank="1" showInputMessage="1" showErrorMessage="1" sqref="B20:B28 B12:B18">
      <formula1>$B$32:$B$35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9">
      <formula1>$B$40:$B$43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32"/>
  <sheetViews>
    <sheetView workbookViewId="0">
      <selection activeCell="K37" sqref="K37"/>
    </sheetView>
  </sheetViews>
  <sheetFormatPr defaultColWidth="9.140625"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34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142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68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68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69" t="s">
        <v>66</v>
      </c>
      <c r="H10" s="69" t="s">
        <v>67</v>
      </c>
      <c r="I10" s="69" t="s">
        <v>65</v>
      </c>
      <c r="J10" s="69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69"/>
      <c r="H11" s="69"/>
      <c r="I11" s="69"/>
      <c r="J11" s="69"/>
      <c r="K11" s="69"/>
      <c r="L11" s="27"/>
      <c r="M11" s="43"/>
      <c r="N11" s="43"/>
    </row>
    <row r="12" spans="1:26" ht="15.75" x14ac:dyDescent="0.25">
      <c r="A12" s="82" t="s">
        <v>103</v>
      </c>
      <c r="B12" s="50" t="s">
        <v>16</v>
      </c>
      <c r="C12" s="31">
        <v>89.53</v>
      </c>
      <c r="D12" s="32">
        <v>0</v>
      </c>
      <c r="E12" s="31"/>
      <c r="F12" s="59">
        <f t="shared" ref="F12:F16" si="0">C12-D12</f>
        <v>89.53</v>
      </c>
      <c r="G12" s="60">
        <v>105</v>
      </c>
      <c r="H12" s="60">
        <v>3001</v>
      </c>
      <c r="I12" s="65"/>
      <c r="J12" s="83" t="s">
        <v>13</v>
      </c>
      <c r="K12" s="83" t="s">
        <v>104</v>
      </c>
      <c r="L12" s="84" t="s">
        <v>105</v>
      </c>
      <c r="M12" s="85" t="s">
        <v>106</v>
      </c>
      <c r="N12" s="85" t="s">
        <v>107</v>
      </c>
    </row>
    <row r="13" spans="1:26" ht="15.75" x14ac:dyDescent="0.25">
      <c r="A13" s="82" t="s">
        <v>103</v>
      </c>
      <c r="B13" s="50" t="s">
        <v>15</v>
      </c>
      <c r="C13" s="31">
        <v>264</v>
      </c>
      <c r="D13" s="32">
        <f t="shared" ref="D13:D25" si="1">IF(B13="S",IF(ISBLANK(E13),ROUND(C13*0.2/1.2,2),E13),"")</f>
        <v>44</v>
      </c>
      <c r="E13" s="31"/>
      <c r="F13" s="59">
        <f t="shared" si="0"/>
        <v>220</v>
      </c>
      <c r="G13" s="60">
        <v>140</v>
      </c>
      <c r="H13" s="60">
        <v>4001</v>
      </c>
      <c r="I13" s="65" t="s">
        <v>108</v>
      </c>
      <c r="J13" s="83" t="s">
        <v>15</v>
      </c>
      <c r="K13" s="83" t="s">
        <v>104</v>
      </c>
      <c r="L13" s="85" t="s">
        <v>109</v>
      </c>
      <c r="M13" s="85" t="s">
        <v>110</v>
      </c>
      <c r="N13" s="85" t="s">
        <v>95</v>
      </c>
    </row>
    <row r="14" spans="1:26" ht="15.75" x14ac:dyDescent="0.25">
      <c r="A14" s="82" t="s">
        <v>111</v>
      </c>
      <c r="B14" s="50" t="s">
        <v>15</v>
      </c>
      <c r="C14" s="31">
        <v>46.8</v>
      </c>
      <c r="D14" s="32">
        <f t="shared" si="1"/>
        <v>7.8</v>
      </c>
      <c r="E14" s="31"/>
      <c r="F14" s="59">
        <f t="shared" si="0"/>
        <v>39</v>
      </c>
      <c r="G14" s="60">
        <v>140</v>
      </c>
      <c r="H14" s="60">
        <v>2201</v>
      </c>
      <c r="I14" s="65" t="s">
        <v>112</v>
      </c>
      <c r="J14" s="83" t="s">
        <v>15</v>
      </c>
      <c r="K14" s="83" t="s">
        <v>104</v>
      </c>
      <c r="L14" s="85" t="s">
        <v>113</v>
      </c>
      <c r="M14" s="85" t="s">
        <v>114</v>
      </c>
      <c r="N14" s="85" t="s">
        <v>115</v>
      </c>
      <c r="P14" s="5" t="b">
        <f t="shared" ref="P14:P25" si="2">OR(G14&lt;100,LEN(G14)=2)</f>
        <v>0</v>
      </c>
      <c r="Q14" s="5" t="b">
        <f t="shared" ref="Q14:Q25" si="3">OR(H14&lt;1000,LEN(H14)=3)</f>
        <v>0</v>
      </c>
      <c r="R14" s="5" t="b">
        <f t="shared" ref="R14:R25" si="4">IF(I14&lt;1000,TRUE)</f>
        <v>0</v>
      </c>
      <c r="S14" s="5" t="e">
        <f>OR(#REF!&lt;100000,LEN(#REF!)=5)</f>
        <v>#REF!</v>
      </c>
    </row>
    <row r="15" spans="1:26" ht="15.75" x14ac:dyDescent="0.25">
      <c r="A15" s="86" t="s">
        <v>111</v>
      </c>
      <c r="B15" s="30" t="s">
        <v>15</v>
      </c>
      <c r="C15" s="31">
        <v>46.8</v>
      </c>
      <c r="D15" s="32">
        <f t="shared" si="1"/>
        <v>7.8</v>
      </c>
      <c r="E15" s="31"/>
      <c r="F15" s="59">
        <f t="shared" si="0"/>
        <v>39</v>
      </c>
      <c r="G15" s="60">
        <v>140</v>
      </c>
      <c r="H15" s="60">
        <v>4001</v>
      </c>
      <c r="I15" s="65" t="s">
        <v>108</v>
      </c>
      <c r="J15" s="83" t="s">
        <v>15</v>
      </c>
      <c r="K15" s="83" t="s">
        <v>104</v>
      </c>
      <c r="L15" s="85" t="s">
        <v>116</v>
      </c>
      <c r="M15" s="85" t="s">
        <v>110</v>
      </c>
      <c r="N15" s="85" t="s">
        <v>95</v>
      </c>
      <c r="P15" s="5" t="b">
        <f t="shared" si="2"/>
        <v>0</v>
      </c>
      <c r="Q15" s="5" t="b">
        <f t="shared" si="3"/>
        <v>0</v>
      </c>
      <c r="R15" s="5" t="b">
        <f t="shared" si="4"/>
        <v>0</v>
      </c>
      <c r="S15" s="5" t="e">
        <f>OR(#REF!&lt;100000,LEN(#REF!)=5)</f>
        <v>#REF!</v>
      </c>
    </row>
    <row r="16" spans="1:26" ht="15.75" x14ac:dyDescent="0.25">
      <c r="A16" s="29" t="s">
        <v>117</v>
      </c>
      <c r="B16" s="30" t="s">
        <v>15</v>
      </c>
      <c r="C16" s="31">
        <v>-6</v>
      </c>
      <c r="D16" s="32">
        <f t="shared" si="1"/>
        <v>-1</v>
      </c>
      <c r="E16" s="31"/>
      <c r="F16" s="59">
        <f t="shared" si="0"/>
        <v>-5</v>
      </c>
      <c r="G16" s="60">
        <v>140</v>
      </c>
      <c r="H16" s="60">
        <v>4001</v>
      </c>
      <c r="I16" s="65" t="s">
        <v>108</v>
      </c>
      <c r="J16" s="83" t="s">
        <v>15</v>
      </c>
      <c r="K16" s="83" t="s">
        <v>104</v>
      </c>
      <c r="L16" s="85" t="s">
        <v>118</v>
      </c>
      <c r="M16" s="85" t="s">
        <v>110</v>
      </c>
      <c r="N16" s="85" t="s">
        <v>95</v>
      </c>
      <c r="P16" s="5" t="b">
        <f t="shared" si="2"/>
        <v>0</v>
      </c>
      <c r="Q16" s="5" t="b">
        <f t="shared" si="3"/>
        <v>0</v>
      </c>
      <c r="R16" s="5" t="b">
        <f t="shared" si="4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1"/>
        <v/>
      </c>
      <c r="E17" s="31"/>
      <c r="F17" s="59"/>
      <c r="G17" s="60" t="s">
        <v>64</v>
      </c>
      <c r="H17" s="60" t="s">
        <v>64</v>
      </c>
      <c r="I17" s="60" t="s">
        <v>64</v>
      </c>
      <c r="J17" s="83" t="s">
        <v>15</v>
      </c>
      <c r="K17" s="83"/>
      <c r="L17" s="85"/>
      <c r="M17" s="85"/>
      <c r="N17" s="85"/>
      <c r="P17" s="5" t="b">
        <f t="shared" si="2"/>
        <v>0</v>
      </c>
      <c r="Q17" s="5" t="b">
        <f t="shared" si="3"/>
        <v>0</v>
      </c>
      <c r="R17" s="5" t="b">
        <f t="shared" si="4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1"/>
        <v/>
      </c>
      <c r="E18" s="31"/>
      <c r="F18" s="59"/>
      <c r="G18" s="60" t="s">
        <v>64</v>
      </c>
      <c r="H18" s="60" t="s">
        <v>64</v>
      </c>
      <c r="I18" s="60" t="s">
        <v>64</v>
      </c>
      <c r="J18" s="83" t="s">
        <v>15</v>
      </c>
      <c r="K18" s="83"/>
      <c r="L18" s="85"/>
      <c r="M18" s="85"/>
      <c r="N18" s="85"/>
      <c r="P18" s="5" t="b">
        <f t="shared" si="2"/>
        <v>0</v>
      </c>
      <c r="Q18" s="5" t="b">
        <f t="shared" si="3"/>
        <v>0</v>
      </c>
      <c r="R18" s="5" t="b">
        <f t="shared" si="4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1"/>
        <v/>
      </c>
      <c r="E19" s="31"/>
      <c r="F19" s="59"/>
      <c r="G19" s="60" t="s">
        <v>64</v>
      </c>
      <c r="H19" s="60" t="s">
        <v>64</v>
      </c>
      <c r="I19" s="60" t="s">
        <v>64</v>
      </c>
      <c r="J19" s="83" t="s">
        <v>15</v>
      </c>
      <c r="K19" s="83"/>
      <c r="L19" s="85"/>
      <c r="M19" s="85"/>
      <c r="N19" s="85"/>
      <c r="P19" s="5" t="b">
        <f t="shared" si="2"/>
        <v>0</v>
      </c>
      <c r="Q19" s="5" t="b">
        <f t="shared" si="3"/>
        <v>0</v>
      </c>
      <c r="R19" s="5" t="b">
        <f t="shared" si="4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1"/>
        <v/>
      </c>
      <c r="E20" s="31"/>
      <c r="F20" s="59"/>
      <c r="G20" s="60" t="s">
        <v>64</v>
      </c>
      <c r="H20" s="60" t="s">
        <v>64</v>
      </c>
      <c r="I20" s="60" t="s">
        <v>64</v>
      </c>
      <c r="J20" s="83" t="s">
        <v>15</v>
      </c>
      <c r="K20" s="83"/>
      <c r="L20" s="85"/>
      <c r="M20" s="85"/>
      <c r="N20" s="85"/>
      <c r="P20" s="5" t="b">
        <f t="shared" si="2"/>
        <v>0</v>
      </c>
      <c r="Q20" s="5" t="b">
        <f t="shared" si="3"/>
        <v>0</v>
      </c>
      <c r="R20" s="5" t="b">
        <f t="shared" si="4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1"/>
        <v/>
      </c>
      <c r="E21" s="31"/>
      <c r="F21" s="59"/>
      <c r="G21" s="60" t="s">
        <v>64</v>
      </c>
      <c r="H21" s="60" t="s">
        <v>64</v>
      </c>
      <c r="I21" s="60" t="s">
        <v>64</v>
      </c>
      <c r="J21" s="83" t="s">
        <v>15</v>
      </c>
      <c r="K21" s="83"/>
      <c r="L21" s="85"/>
      <c r="M21" s="85"/>
      <c r="N21" s="85"/>
      <c r="P21" s="5" t="b">
        <f t="shared" si="2"/>
        <v>0</v>
      </c>
      <c r="Q21" s="5" t="b">
        <f t="shared" si="3"/>
        <v>0</v>
      </c>
      <c r="R21" s="5" t="b">
        <f t="shared" si="4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1"/>
        <v/>
      </c>
      <c r="E22" s="31"/>
      <c r="F22" s="59"/>
      <c r="G22" s="60" t="s">
        <v>64</v>
      </c>
      <c r="H22" s="60" t="s">
        <v>64</v>
      </c>
      <c r="I22" s="60" t="s">
        <v>64</v>
      </c>
      <c r="J22" s="83" t="s">
        <v>15</v>
      </c>
      <c r="K22" s="83"/>
      <c r="L22" s="85"/>
      <c r="M22" s="85"/>
      <c r="N22" s="85"/>
      <c r="P22" s="5" t="b">
        <f t="shared" si="2"/>
        <v>0</v>
      </c>
      <c r="Q22" s="5" t="b">
        <f t="shared" si="3"/>
        <v>0</v>
      </c>
      <c r="R22" s="5" t="b">
        <f t="shared" si="4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1"/>
        <v/>
      </c>
      <c r="E23" s="31"/>
      <c r="F23" s="59"/>
      <c r="G23" s="60" t="s">
        <v>64</v>
      </c>
      <c r="H23" s="60" t="s">
        <v>64</v>
      </c>
      <c r="I23" s="60" t="s">
        <v>64</v>
      </c>
      <c r="J23" s="83" t="s">
        <v>15</v>
      </c>
      <c r="K23" s="83"/>
      <c r="L23" s="85"/>
      <c r="M23" s="85"/>
      <c r="N23" s="85"/>
      <c r="P23" s="5" t="b">
        <f t="shared" si="2"/>
        <v>0</v>
      </c>
      <c r="Q23" s="5" t="b">
        <f t="shared" si="3"/>
        <v>0</v>
      </c>
      <c r="R23" s="5" t="b">
        <f t="shared" si="4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1"/>
        <v/>
      </c>
      <c r="E24" s="31"/>
      <c r="F24" s="59"/>
      <c r="G24" s="60" t="s">
        <v>64</v>
      </c>
      <c r="H24" s="60" t="s">
        <v>64</v>
      </c>
      <c r="I24" s="60" t="s">
        <v>64</v>
      </c>
      <c r="J24" s="83" t="s">
        <v>15</v>
      </c>
      <c r="K24" s="83"/>
      <c r="L24" s="85"/>
      <c r="M24" s="85"/>
      <c r="N24" s="85"/>
      <c r="P24" s="5" t="b">
        <f t="shared" si="2"/>
        <v>0</v>
      </c>
      <c r="Q24" s="5" t="b">
        <f t="shared" si="3"/>
        <v>0</v>
      </c>
      <c r="R24" s="5" t="b">
        <f t="shared" si="4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1"/>
        <v/>
      </c>
      <c r="E25" s="31"/>
      <c r="F25" s="59"/>
      <c r="G25" s="60" t="s">
        <v>64</v>
      </c>
      <c r="H25" s="60" t="s">
        <v>64</v>
      </c>
      <c r="I25" s="60" t="s">
        <v>64</v>
      </c>
      <c r="J25" s="83" t="s">
        <v>15</v>
      </c>
      <c r="K25" s="83"/>
      <c r="L25" s="85"/>
      <c r="M25" s="85"/>
      <c r="N25" s="85"/>
      <c r="P25" s="5" t="b">
        <f t="shared" si="2"/>
        <v>0</v>
      </c>
      <c r="Q25" s="5" t="b">
        <f t="shared" si="3"/>
        <v>0</v>
      </c>
      <c r="R25" s="5" t="b">
        <f t="shared" si="4"/>
        <v>0</v>
      </c>
      <c r="S25" s="5" t="e">
        <f>OR(#REF!&lt;100000,LEN(#REF!)=5)</f>
        <v>#REF!</v>
      </c>
    </row>
    <row r="26" spans="1:19" ht="13.5" thickBot="1" x14ac:dyDescent="0.25">
      <c r="A26" s="117" t="s">
        <v>11</v>
      </c>
      <c r="B26" s="118"/>
      <c r="C26" s="39">
        <f>SUM(C12:C25)</f>
        <v>441.13</v>
      </c>
      <c r="D26" s="39">
        <f>SUM(D12:D25)</f>
        <v>58.599999999999994</v>
      </c>
      <c r="E26" s="39"/>
      <c r="F26" s="39">
        <f>SUM(F12:F25)</f>
        <v>382.53</v>
      </c>
      <c r="G26" s="61"/>
      <c r="H26" s="61"/>
      <c r="I26" s="61"/>
      <c r="J26" s="40"/>
      <c r="K26" s="40"/>
      <c r="L26" s="46"/>
      <c r="M26" s="57"/>
      <c r="N26" s="47"/>
    </row>
    <row r="28" spans="1:19" x14ac:dyDescent="0.2">
      <c r="B28" s="115" t="s">
        <v>27</v>
      </c>
      <c r="C28" s="116"/>
    </row>
    <row r="29" spans="1:19" x14ac:dyDescent="0.2">
      <c r="B29" s="41" t="s">
        <v>16</v>
      </c>
      <c r="C29" s="42" t="s">
        <v>26</v>
      </c>
    </row>
    <row r="30" spans="1:19" x14ac:dyDescent="0.2">
      <c r="B30" s="41" t="s">
        <v>13</v>
      </c>
      <c r="C30" s="42" t="s">
        <v>25</v>
      </c>
    </row>
    <row r="31" spans="1:19" x14ac:dyDescent="0.2">
      <c r="B31" s="41" t="s">
        <v>15</v>
      </c>
      <c r="C31" s="42" t="s">
        <v>24</v>
      </c>
    </row>
    <row r="32" spans="1:19" x14ac:dyDescent="0.2">
      <c r="B32" s="43" t="s">
        <v>14</v>
      </c>
      <c r="C32" s="44" t="s">
        <v>23</v>
      </c>
    </row>
  </sheetData>
  <mergeCells count="6">
    <mergeCell ref="B28:C28"/>
    <mergeCell ref="B1:E1"/>
    <mergeCell ref="B3:E3"/>
    <mergeCell ref="G8:J8"/>
    <mergeCell ref="G9:J9"/>
    <mergeCell ref="A26:B26"/>
  </mergeCells>
  <conditionalFormatting sqref="J12:K25">
    <cfRule type="expression" priority="3" stopIfTrue="1">
      <formula>AND(SUM($P12:$T12)&gt;0,NOT(ISBLANK(J12)))</formula>
    </cfRule>
    <cfRule type="expression" dxfId="80" priority="4" stopIfTrue="1">
      <formula>SUM($P12:$T12)&gt;0</formula>
    </cfRule>
  </conditionalFormatting>
  <conditionalFormatting sqref="C5 B1:E1 B3:E3 C13:C25 E5">
    <cfRule type="expression" dxfId="79" priority="5" stopIfTrue="1">
      <formula>ISBLANK(B1)</formula>
    </cfRule>
  </conditionalFormatting>
  <conditionalFormatting sqref="L13:N25">
    <cfRule type="expression" dxfId="78" priority="6" stopIfTrue="1">
      <formula>AND(NOT(ISBLANK($C13)),ISBLANK(L13))</formula>
    </cfRule>
  </conditionalFormatting>
  <conditionalFormatting sqref="B12:B25">
    <cfRule type="expression" dxfId="77" priority="7" stopIfTrue="1">
      <formula>AND(NOT(ISBLANK(C12)),ISBLANK(B12))</formula>
    </cfRule>
  </conditionalFormatting>
  <conditionalFormatting sqref="A12:A25">
    <cfRule type="expression" dxfId="76" priority="8" stopIfTrue="1">
      <formula>AND(NOT(ISBLANK(C12)),ISBLANK(A12))</formula>
    </cfRule>
  </conditionalFormatting>
  <conditionalFormatting sqref="E13:E25">
    <cfRule type="expression" dxfId="75" priority="9" stopIfTrue="1">
      <formula>AND(NOT(ISBLANK(C13)),ISBLANK(E13),B13="S")</formula>
    </cfRule>
  </conditionalFormatting>
  <conditionalFormatting sqref="L12:N12">
    <cfRule type="expression" dxfId="74" priority="10" stopIfTrue="1">
      <formula>AND(NOT(ISBLANK(#REF!)),ISBLANK(L12))</formula>
    </cfRule>
  </conditionalFormatting>
  <conditionalFormatting sqref="C12">
    <cfRule type="expression" dxfId="73" priority="1" stopIfTrue="1">
      <formula>ISBLANK(C12)</formula>
    </cfRule>
  </conditionalFormatting>
  <conditionalFormatting sqref="E12">
    <cfRule type="expression" dxfId="72" priority="2" stopIfTrue="1">
      <formula>AND(NOT(ISBLANK(C12)),ISBLANK(E12),B12="S")</formula>
    </cfRule>
  </conditionalFormatting>
  <dataValidations count="3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  <dataValidation type="list" allowBlank="1" showInputMessage="1" showErrorMessage="1" sqref="B12:B25">
      <formula1>$B$29:$B$32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8"/>
  <sheetViews>
    <sheetView workbookViewId="0">
      <selection activeCell="K36" sqref="K36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29.7109375" style="5" customWidth="1"/>
    <col min="12" max="12" width="50.7109375" style="5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63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4.25" x14ac:dyDescent="0.2">
      <c r="A3" s="9" t="s">
        <v>3</v>
      </c>
      <c r="B3" s="112" t="s">
        <v>167</v>
      </c>
      <c r="C3" s="113"/>
      <c r="D3" s="113"/>
      <c r="E3" s="114"/>
      <c r="F3" s="10"/>
      <c r="G3" s="10"/>
      <c r="H3" s="10"/>
      <c r="I3" s="10"/>
      <c r="J3" s="10"/>
      <c r="K3" s="10"/>
      <c r="L3" s="7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1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81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29" t="s">
        <v>103</v>
      </c>
      <c r="B12" s="30" t="s">
        <v>16</v>
      </c>
      <c r="C12" s="31">
        <v>136</v>
      </c>
      <c r="D12" s="32" t="str">
        <f>IF(B12="S",IF(ISBLANK(E12),ROUND(C12*0.2/1.2,2),E12),"")</f>
        <v/>
      </c>
      <c r="E12" s="31"/>
      <c r="F12" s="59">
        <v>136</v>
      </c>
      <c r="G12" s="60">
        <v>520</v>
      </c>
      <c r="H12" s="60">
        <v>1101</v>
      </c>
      <c r="I12" s="60">
        <v>7064</v>
      </c>
      <c r="J12" s="37" t="s">
        <v>15</v>
      </c>
      <c r="K12" s="37" t="s">
        <v>119</v>
      </c>
      <c r="L12" s="45" t="s">
        <v>120</v>
      </c>
      <c r="M12" s="45" t="s">
        <v>121</v>
      </c>
      <c r="N12" s="45" t="s">
        <v>122</v>
      </c>
      <c r="P12" s="5" t="b">
        <f t="shared" ref="P12:P31" si="0">OR(G12&lt;100,LEN(G12)=2)</f>
        <v>0</v>
      </c>
      <c r="Q12" s="5" t="b">
        <f t="shared" ref="Q12:Q31" si="1">OR(H12&lt;1000,LEN(H12)=3)</f>
        <v>0</v>
      </c>
      <c r="R12" s="5" t="b">
        <f t="shared" ref="R12:R31" si="2">IF(I12&lt;1000,TRUE)</f>
        <v>0</v>
      </c>
      <c r="S12" s="5" t="e">
        <f>OR(#REF!&lt;100000,LEN(#REF!)=5)</f>
        <v>#REF!</v>
      </c>
    </row>
    <row r="13" spans="1:26" ht="15.75" x14ac:dyDescent="0.25">
      <c r="A13" s="29" t="s">
        <v>123</v>
      </c>
      <c r="B13" s="50" t="s">
        <v>13</v>
      </c>
      <c r="C13" s="31">
        <v>38.700000000000003</v>
      </c>
      <c r="D13" s="32" t="str">
        <f>IF(B13="S",IF(ISBLANK(E13),ROUND(C13*0.2/1.2,2),E13),"")</f>
        <v/>
      </c>
      <c r="E13" s="31"/>
      <c r="F13" s="59">
        <f>C13</f>
        <v>38.700000000000003</v>
      </c>
      <c r="G13" s="60">
        <v>528</v>
      </c>
      <c r="H13" s="60">
        <v>4001</v>
      </c>
      <c r="I13" s="60" t="s">
        <v>64</v>
      </c>
      <c r="J13" s="37" t="s">
        <v>15</v>
      </c>
      <c r="K13" s="37" t="s">
        <v>119</v>
      </c>
      <c r="L13" s="45" t="s">
        <v>124</v>
      </c>
      <c r="M13" s="45" t="s">
        <v>125</v>
      </c>
      <c r="N13" s="45" t="s">
        <v>126</v>
      </c>
      <c r="P13" s="5" t="b">
        <f t="shared" si="0"/>
        <v>0</v>
      </c>
      <c r="Q13" s="5" t="b">
        <f t="shared" si="1"/>
        <v>0</v>
      </c>
      <c r="R13" s="5" t="b">
        <f t="shared" si="2"/>
        <v>0</v>
      </c>
      <c r="S13" s="5" t="e">
        <f>OR(#REF!&lt;100000,LEN(#REF!)=5)</f>
        <v>#REF!</v>
      </c>
    </row>
    <row r="14" spans="1:26" ht="15.75" x14ac:dyDescent="0.25">
      <c r="A14" s="29"/>
      <c r="B14" s="50"/>
      <c r="C14" s="31" t="s">
        <v>64</v>
      </c>
      <c r="D14" s="32" t="str">
        <f t="shared" ref="D14:D31" si="3">IF(B14="S",IF(ISBLANK(E14),ROUND(C14*0.2/1.2,2),E14),"")</f>
        <v/>
      </c>
      <c r="E14" s="31"/>
      <c r="F14" s="59" t="s">
        <v>64</v>
      </c>
      <c r="G14" s="60" t="s">
        <v>64</v>
      </c>
      <c r="H14" s="60" t="s">
        <v>64</v>
      </c>
      <c r="I14" s="60" t="s">
        <v>64</v>
      </c>
      <c r="J14" s="37" t="s">
        <v>15</v>
      </c>
      <c r="K14" s="37"/>
      <c r="L14" s="45" t="s">
        <v>64</v>
      </c>
      <c r="M14" s="45"/>
      <c r="N14" s="45" t="s">
        <v>64</v>
      </c>
      <c r="P14" s="5" t="b">
        <f t="shared" si="0"/>
        <v>0</v>
      </c>
      <c r="Q14" s="5" t="b">
        <f t="shared" si="1"/>
        <v>0</v>
      </c>
      <c r="R14" s="5" t="b">
        <f t="shared" si="2"/>
        <v>0</v>
      </c>
      <c r="S14" s="5" t="e">
        <f>OR(#REF!&lt;100000,LEN(#REF!)=5)</f>
        <v>#REF!</v>
      </c>
    </row>
    <row r="15" spans="1:26" ht="15.75" x14ac:dyDescent="0.25">
      <c r="A15" s="29"/>
      <c r="B15" s="30"/>
      <c r="C15" s="31" t="s">
        <v>64</v>
      </c>
      <c r="D15" s="32" t="str">
        <f t="shared" si="3"/>
        <v/>
      </c>
      <c r="E15" s="31"/>
      <c r="F15" s="59" t="s">
        <v>64</v>
      </c>
      <c r="G15" s="60" t="s">
        <v>64</v>
      </c>
      <c r="H15" s="60"/>
      <c r="I15" s="60" t="s">
        <v>64</v>
      </c>
      <c r="J15" s="37" t="s">
        <v>15</v>
      </c>
      <c r="K15" s="37"/>
      <c r="L15" s="45" t="s">
        <v>64</v>
      </c>
      <c r="M15" s="45"/>
      <c r="N15" s="45" t="s">
        <v>64</v>
      </c>
      <c r="P15" s="5" t="b">
        <f t="shared" si="0"/>
        <v>0</v>
      </c>
      <c r="Q15" s="5" t="b">
        <f t="shared" si="1"/>
        <v>1</v>
      </c>
      <c r="R15" s="5" t="b">
        <f t="shared" si="2"/>
        <v>0</v>
      </c>
      <c r="S15" s="5" t="e">
        <f>OR(#REF!&lt;100000,LEN(#REF!)=5)</f>
        <v>#REF!</v>
      </c>
    </row>
    <row r="16" spans="1:26" ht="15.75" x14ac:dyDescent="0.25">
      <c r="A16" s="29"/>
      <c r="B16" s="30"/>
      <c r="C16" s="31"/>
      <c r="D16" s="32" t="str">
        <f t="shared" si="3"/>
        <v/>
      </c>
      <c r="E16" s="31"/>
      <c r="F16" s="59" t="s">
        <v>64</v>
      </c>
      <c r="G16" s="60" t="s">
        <v>64</v>
      </c>
      <c r="H16" s="60" t="s">
        <v>64</v>
      </c>
      <c r="I16" s="60" t="s">
        <v>64</v>
      </c>
      <c r="J16" s="37" t="s">
        <v>15</v>
      </c>
      <c r="K16" s="37"/>
      <c r="L16" s="45" t="s">
        <v>64</v>
      </c>
      <c r="M16" s="45"/>
      <c r="N16" s="45" t="s">
        <v>64</v>
      </c>
      <c r="P16" s="5" t="b">
        <f t="shared" si="0"/>
        <v>0</v>
      </c>
      <c r="Q16" s="5" t="b">
        <f t="shared" si="1"/>
        <v>0</v>
      </c>
      <c r="R16" s="5" t="b">
        <f t="shared" si="2"/>
        <v>0</v>
      </c>
      <c r="S16" s="5" t="e">
        <f>OR(#REF!&lt;100000,LEN(#REF!)=5)</f>
        <v>#REF!</v>
      </c>
    </row>
    <row r="17" spans="1:19" ht="15.75" x14ac:dyDescent="0.25">
      <c r="A17" s="29"/>
      <c r="B17" s="30"/>
      <c r="C17" s="31"/>
      <c r="D17" s="32" t="str">
        <f t="shared" si="3"/>
        <v/>
      </c>
      <c r="E17" s="31"/>
      <c r="F17" s="59" t="s">
        <v>64</v>
      </c>
      <c r="G17" s="60" t="s">
        <v>64</v>
      </c>
      <c r="H17" s="60" t="s">
        <v>64</v>
      </c>
      <c r="I17" s="60" t="s">
        <v>64</v>
      </c>
      <c r="J17" s="37" t="s">
        <v>15</v>
      </c>
      <c r="K17" s="37"/>
      <c r="L17" s="45" t="s">
        <v>64</v>
      </c>
      <c r="M17" s="45"/>
      <c r="N17" s="45" t="s">
        <v>64</v>
      </c>
      <c r="P17" s="5" t="b">
        <f t="shared" si="0"/>
        <v>0</v>
      </c>
      <c r="Q17" s="5" t="b">
        <f t="shared" si="1"/>
        <v>0</v>
      </c>
      <c r="R17" s="5" t="b">
        <f t="shared" si="2"/>
        <v>0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si="3"/>
        <v/>
      </c>
      <c r="E18" s="31"/>
      <c r="F18" s="59" t="s">
        <v>64</v>
      </c>
      <c r="G18" s="60" t="s">
        <v>64</v>
      </c>
      <c r="H18" s="60" t="s">
        <v>64</v>
      </c>
      <c r="I18" s="60" t="s">
        <v>64</v>
      </c>
      <c r="J18" s="37" t="s">
        <v>15</v>
      </c>
      <c r="K18" s="54"/>
      <c r="L18" s="45" t="s">
        <v>64</v>
      </c>
      <c r="M18" s="49"/>
      <c r="N18" s="45" t="s">
        <v>64</v>
      </c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9"/>
      <c r="G19" s="60"/>
      <c r="H19" s="60"/>
      <c r="I19" s="60"/>
      <c r="J19" s="37" t="s">
        <v>15</v>
      </c>
      <c r="K19" s="37"/>
      <c r="L19" s="45"/>
      <c r="M19" s="45"/>
      <c r="N19" s="45"/>
      <c r="P19" s="5" t="b">
        <f t="shared" si="0"/>
        <v>1</v>
      </c>
      <c r="Q19" s="5" t="b">
        <f t="shared" si="1"/>
        <v>1</v>
      </c>
      <c r="R19" s="5" t="b">
        <f t="shared" si="2"/>
        <v>1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9" t="s">
        <v>64</v>
      </c>
      <c r="G20" s="60"/>
      <c r="H20" s="60" t="s">
        <v>64</v>
      </c>
      <c r="I20" s="60" t="s">
        <v>64</v>
      </c>
      <c r="J20" s="37" t="s">
        <v>15</v>
      </c>
      <c r="K20" s="37"/>
      <c r="L20" s="45"/>
      <c r="M20" s="45"/>
      <c r="N20" s="45"/>
      <c r="P20" s="5" t="b">
        <f t="shared" si="0"/>
        <v>1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5.75" x14ac:dyDescent="0.25">
      <c r="A27" s="29"/>
      <c r="B27" s="30"/>
      <c r="C27" s="31"/>
      <c r="D27" s="32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5.75" x14ac:dyDescent="0.25">
      <c r="A28" s="29"/>
      <c r="B28" s="30"/>
      <c r="C28" s="31"/>
      <c r="D28" s="32" t="str">
        <f t="shared" si="3"/>
        <v/>
      </c>
      <c r="E28" s="31"/>
      <c r="F28" s="59" t="s">
        <v>64</v>
      </c>
      <c r="G28" s="60" t="s">
        <v>64</v>
      </c>
      <c r="H28" s="60" t="s">
        <v>64</v>
      </c>
      <c r="I28" s="60" t="s">
        <v>64</v>
      </c>
      <c r="J28" s="37" t="s">
        <v>15</v>
      </c>
      <c r="K28" s="37"/>
      <c r="L28" s="45"/>
      <c r="M28" s="45"/>
      <c r="N28" s="45"/>
      <c r="P28" s="5" t="b">
        <f t="shared" si="0"/>
        <v>0</v>
      </c>
      <c r="Q28" s="5" t="b">
        <f t="shared" si="1"/>
        <v>0</v>
      </c>
      <c r="R28" s="5" t="b">
        <f t="shared" si="2"/>
        <v>0</v>
      </c>
      <c r="S28" s="5" t="e">
        <f>OR(#REF!&lt;100000,LEN(#REF!)=5)</f>
        <v>#REF!</v>
      </c>
    </row>
    <row r="29" spans="1:19" ht="15.75" x14ac:dyDescent="0.25">
      <c r="A29" s="29"/>
      <c r="B29" s="30"/>
      <c r="C29" s="31"/>
      <c r="D29" s="32" t="str">
        <f t="shared" si="3"/>
        <v/>
      </c>
      <c r="E29" s="31"/>
      <c r="F29" s="59" t="s">
        <v>64</v>
      </c>
      <c r="G29" s="60" t="s">
        <v>64</v>
      </c>
      <c r="H29" s="60" t="s">
        <v>64</v>
      </c>
      <c r="I29" s="60" t="s">
        <v>64</v>
      </c>
      <c r="J29" s="37" t="s">
        <v>15</v>
      </c>
      <c r="K29" s="37"/>
      <c r="L29" s="45"/>
      <c r="M29" s="45"/>
      <c r="N29" s="45"/>
      <c r="P29" s="5" t="b">
        <f t="shared" si="0"/>
        <v>0</v>
      </c>
      <c r="Q29" s="5" t="b">
        <f t="shared" si="1"/>
        <v>0</v>
      </c>
      <c r="R29" s="5" t="b">
        <f t="shared" si="2"/>
        <v>0</v>
      </c>
      <c r="S29" s="5" t="e">
        <f>OR(#REF!&lt;100000,LEN(#REF!)=5)</f>
        <v>#REF!</v>
      </c>
    </row>
    <row r="30" spans="1:19" ht="15.75" x14ac:dyDescent="0.25">
      <c r="A30" s="29"/>
      <c r="B30" s="30"/>
      <c r="C30" s="31"/>
      <c r="D30" s="32" t="str">
        <f t="shared" si="3"/>
        <v/>
      </c>
      <c r="E30" s="31"/>
      <c r="F30" s="59" t="s">
        <v>64</v>
      </c>
      <c r="G30" s="60" t="s">
        <v>64</v>
      </c>
      <c r="H30" s="60" t="s">
        <v>64</v>
      </c>
      <c r="I30" s="60" t="s">
        <v>64</v>
      </c>
      <c r="J30" s="37" t="s">
        <v>15</v>
      </c>
      <c r="K30" s="37"/>
      <c r="L30" s="45"/>
      <c r="M30" s="45"/>
      <c r="N30" s="45"/>
      <c r="P30" s="5" t="b">
        <f t="shared" si="0"/>
        <v>0</v>
      </c>
      <c r="Q30" s="5" t="b">
        <f t="shared" si="1"/>
        <v>0</v>
      </c>
      <c r="R30" s="5" t="b">
        <f t="shared" si="2"/>
        <v>0</v>
      </c>
      <c r="S30" s="5" t="e">
        <f>OR(#REF!&lt;100000,LEN(#REF!)=5)</f>
        <v>#REF!</v>
      </c>
    </row>
    <row r="31" spans="1:19" ht="16.5" thickBot="1" x14ac:dyDescent="0.3">
      <c r="A31" s="29"/>
      <c r="B31" s="30"/>
      <c r="C31" s="31"/>
      <c r="D31" s="38" t="str">
        <f t="shared" si="3"/>
        <v/>
      </c>
      <c r="E31" s="31"/>
      <c r="F31" s="59" t="s">
        <v>64</v>
      </c>
      <c r="G31" s="60" t="s">
        <v>64</v>
      </c>
      <c r="H31" s="60" t="s">
        <v>64</v>
      </c>
      <c r="I31" s="60" t="s">
        <v>64</v>
      </c>
      <c r="J31" s="37" t="s">
        <v>15</v>
      </c>
      <c r="K31" s="37"/>
      <c r="L31" s="45"/>
      <c r="M31" s="45"/>
      <c r="N31" s="45"/>
      <c r="P31" s="5" t="b">
        <f t="shared" si="0"/>
        <v>0</v>
      </c>
      <c r="Q31" s="5" t="b">
        <f t="shared" si="1"/>
        <v>0</v>
      </c>
      <c r="R31" s="5" t="b">
        <f t="shared" si="2"/>
        <v>0</v>
      </c>
      <c r="S31" s="5" t="e">
        <f>OR(#REF!&lt;100000,LEN(#REF!)=5)</f>
        <v>#REF!</v>
      </c>
    </row>
    <row r="32" spans="1:19" ht="13.5" thickBot="1" x14ac:dyDescent="0.25">
      <c r="A32" s="117" t="s">
        <v>11</v>
      </c>
      <c r="B32" s="118"/>
      <c r="C32" s="39">
        <f>SUM(C12:C31)</f>
        <v>174.7</v>
      </c>
      <c r="D32" s="39">
        <f>SUM(D12:D31)</f>
        <v>0</v>
      </c>
      <c r="E32" s="39"/>
      <c r="F32" s="39">
        <f>SUM(F12:F31)</f>
        <v>174.7</v>
      </c>
      <c r="G32" s="61"/>
      <c r="H32" s="61"/>
      <c r="I32" s="61"/>
      <c r="J32" s="40"/>
      <c r="K32" s="40"/>
      <c r="L32" s="46"/>
      <c r="M32" s="57"/>
      <c r="N32" s="47"/>
    </row>
    <row r="34" spans="2:3" x14ac:dyDescent="0.2">
      <c r="B34" s="115" t="s">
        <v>27</v>
      </c>
      <c r="C34" s="116"/>
    </row>
    <row r="35" spans="2:3" x14ac:dyDescent="0.2">
      <c r="B35" s="41" t="s">
        <v>16</v>
      </c>
      <c r="C35" s="42" t="s">
        <v>26</v>
      </c>
    </row>
    <row r="36" spans="2:3" x14ac:dyDescent="0.2">
      <c r="B36" s="41" t="s">
        <v>13</v>
      </c>
      <c r="C36" s="42" t="s">
        <v>25</v>
      </c>
    </row>
    <row r="37" spans="2:3" x14ac:dyDescent="0.2">
      <c r="B37" s="41" t="s">
        <v>15</v>
      </c>
      <c r="C37" s="42" t="s">
        <v>24</v>
      </c>
    </row>
    <row r="38" spans="2:3" x14ac:dyDescent="0.2">
      <c r="B38" s="43" t="s">
        <v>14</v>
      </c>
      <c r="C38" s="44" t="s">
        <v>23</v>
      </c>
    </row>
  </sheetData>
  <mergeCells count="6">
    <mergeCell ref="B34:C34"/>
    <mergeCell ref="B1:E1"/>
    <mergeCell ref="B3:E3"/>
    <mergeCell ref="G8:J8"/>
    <mergeCell ref="G9:J9"/>
    <mergeCell ref="A32:B32"/>
  </mergeCells>
  <conditionalFormatting sqref="J12:K31">
    <cfRule type="expression" priority="3" stopIfTrue="1">
      <formula>AND(SUM($P12:$T12)&gt;0,NOT(ISBLANK(J12)))</formula>
    </cfRule>
    <cfRule type="expression" dxfId="71" priority="4" stopIfTrue="1">
      <formula>SUM($P12:$T12)&gt;0</formula>
    </cfRule>
  </conditionalFormatting>
  <conditionalFormatting sqref="E5 C12:C31 C5 B1:E1 B3:E3">
    <cfRule type="expression" dxfId="70" priority="5" stopIfTrue="1">
      <formula>ISBLANK(B1)</formula>
    </cfRule>
  </conditionalFormatting>
  <conditionalFormatting sqref="L12:N12 L14:N17 L19:N31">
    <cfRule type="expression" dxfId="69" priority="6" stopIfTrue="1">
      <formula>AND(NOT(ISBLANK($C12)),ISBLANK(L12))</formula>
    </cfRule>
  </conditionalFormatting>
  <conditionalFormatting sqref="B12:B31">
    <cfRule type="expression" dxfId="68" priority="7" stopIfTrue="1">
      <formula>AND(NOT(ISBLANK(C12)),ISBLANK(B12))</formula>
    </cfRule>
  </conditionalFormatting>
  <conditionalFormatting sqref="A12:A31">
    <cfRule type="expression" dxfId="67" priority="8" stopIfTrue="1">
      <formula>AND(NOT(ISBLANK(C12)),ISBLANK(A12))</formula>
    </cfRule>
  </conditionalFormatting>
  <conditionalFormatting sqref="E12:E31">
    <cfRule type="expression" dxfId="66" priority="9" stopIfTrue="1">
      <formula>AND(NOT(ISBLANK(C12)),ISBLANK(E12),B12="S")</formula>
    </cfRule>
  </conditionalFormatting>
  <conditionalFormatting sqref="L13:N13">
    <cfRule type="expression" dxfId="65" priority="10" stopIfTrue="1">
      <formula>AND(NOT(ISBLANK($C18)),ISBLANK(L13))</formula>
    </cfRule>
  </conditionalFormatting>
  <conditionalFormatting sqref="N18">
    <cfRule type="expression" dxfId="64" priority="2" stopIfTrue="1">
      <formula>AND(NOT(ISBLANK($C18)),ISBLANK(N18))</formula>
    </cfRule>
  </conditionalFormatting>
  <conditionalFormatting sqref="L18">
    <cfRule type="expression" dxfId="63" priority="1" stopIfTrue="1">
      <formula>AND(NOT(ISBLANK($C18)),ISBLANK(L18))</formula>
    </cfRule>
  </conditionalFormatting>
  <dataValidations count="4"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E5">
      <formula1>C5+1</formula1>
      <formula2>NOW()</formula2>
    </dataValidation>
    <dataValidation type="date" allowBlank="1" showInputMessage="1" showErrorMessage="1" sqref="C5">
      <formula1>NOW()-120</formula1>
      <formula2>NOW()</formula2>
    </dataValidation>
    <dataValidation type="list" allowBlank="1" showInputMessage="1" showErrorMessage="1" sqref="B12:B31">
      <formula1>$B$35:$B$38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Z34"/>
  <sheetViews>
    <sheetView workbookViewId="0">
      <selection activeCell="K37" sqref="K37"/>
    </sheetView>
  </sheetViews>
  <sheetFormatPr defaultRowHeight="12.75" outlineLevelCol="1" x14ac:dyDescent="0.2"/>
  <cols>
    <col min="1" max="1" width="11.85546875" style="5" bestFit="1" customWidth="1"/>
    <col min="2" max="2" width="10.42578125" style="5" customWidth="1"/>
    <col min="3" max="6" width="15.7109375" style="5" customWidth="1"/>
    <col min="7" max="7" width="8.42578125" style="5" customWidth="1"/>
    <col min="8" max="8" width="9" style="5" customWidth="1"/>
    <col min="9" max="9" width="11.7109375" style="5" bestFit="1" customWidth="1"/>
    <col min="10" max="10" width="3" style="5" customWidth="1"/>
    <col min="11" max="11" width="40.140625" style="5" bestFit="1" customWidth="1"/>
    <col min="12" max="12" width="64.28515625" style="5" bestFit="1" customWidth="1"/>
    <col min="13" max="14" width="27.42578125" style="5" customWidth="1"/>
    <col min="15" max="15" width="9.140625" style="5"/>
    <col min="16" max="19" width="0" style="5" hidden="1" customWidth="1" outlineLevel="1"/>
    <col min="20" max="20" width="9.140625" style="5" collapsed="1"/>
    <col min="21" max="16384" width="9.140625" style="5"/>
  </cols>
  <sheetData>
    <row r="1" spans="1:26" ht="14.25" x14ac:dyDescent="0.2">
      <c r="A1" s="2" t="s">
        <v>30</v>
      </c>
      <c r="B1" s="112" t="s">
        <v>34</v>
      </c>
      <c r="C1" s="113"/>
      <c r="D1" s="113"/>
      <c r="E1" s="114"/>
      <c r="F1" s="1"/>
      <c r="G1" s="1"/>
      <c r="H1" s="1"/>
      <c r="I1" s="1"/>
      <c r="J1" s="1"/>
      <c r="K1" s="1"/>
      <c r="L1" s="3"/>
      <c r="M1" s="3"/>
      <c r="N1" s="4"/>
    </row>
    <row r="2" spans="1:26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26" ht="15" x14ac:dyDescent="0.2">
      <c r="A3" s="9" t="s">
        <v>3</v>
      </c>
      <c r="B3" s="112" t="s">
        <v>141</v>
      </c>
      <c r="C3" s="113"/>
      <c r="D3" s="113"/>
      <c r="E3" s="114"/>
      <c r="F3" s="10"/>
      <c r="G3" s="10"/>
      <c r="H3" s="10"/>
      <c r="I3" s="10"/>
      <c r="J3" s="10"/>
      <c r="K3" s="10"/>
      <c r="L3" s="89"/>
      <c r="M3" s="7"/>
      <c r="N3" s="8"/>
    </row>
    <row r="4" spans="1:26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26" ht="25.5" x14ac:dyDescent="0.2">
      <c r="A5" s="11" t="s">
        <v>12</v>
      </c>
      <c r="B5" s="12" t="s">
        <v>32</v>
      </c>
      <c r="C5" s="48">
        <v>43170</v>
      </c>
      <c r="D5" s="12" t="s">
        <v>33</v>
      </c>
      <c r="E5" s="48">
        <v>43200</v>
      </c>
      <c r="F5" s="13"/>
      <c r="G5" s="14"/>
      <c r="H5" s="15"/>
      <c r="I5" s="15"/>
      <c r="J5" s="15"/>
      <c r="K5" s="15"/>
      <c r="L5" s="7"/>
      <c r="M5" s="7"/>
      <c r="N5" s="8"/>
    </row>
    <row r="6" spans="1:26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26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26" x14ac:dyDescent="0.2">
      <c r="A8" s="87" t="s">
        <v>68</v>
      </c>
      <c r="B8" s="17" t="s">
        <v>6</v>
      </c>
      <c r="C8" s="17" t="s">
        <v>7</v>
      </c>
      <c r="D8" s="17" t="s">
        <v>6</v>
      </c>
      <c r="E8" s="17" t="s">
        <v>28</v>
      </c>
      <c r="F8" s="17" t="s">
        <v>5</v>
      </c>
      <c r="G8" s="115" t="s">
        <v>21</v>
      </c>
      <c r="H8" s="119"/>
      <c r="I8" s="119"/>
      <c r="J8" s="116"/>
      <c r="K8" s="87" t="s">
        <v>71</v>
      </c>
      <c r="L8" s="17" t="s">
        <v>8</v>
      </c>
      <c r="M8" s="18" t="s">
        <v>9</v>
      </c>
      <c r="N8" s="18" t="s">
        <v>75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2">
      <c r="A9" s="52" t="s">
        <v>69</v>
      </c>
      <c r="B9" s="21" t="s">
        <v>2</v>
      </c>
      <c r="C9" s="21" t="s">
        <v>4</v>
      </c>
      <c r="D9" s="21" t="s">
        <v>4</v>
      </c>
      <c r="E9" s="21" t="s">
        <v>29</v>
      </c>
      <c r="F9" s="21" t="s">
        <v>4</v>
      </c>
      <c r="G9" s="120"/>
      <c r="H9" s="121"/>
      <c r="I9" s="121"/>
      <c r="J9" s="122"/>
      <c r="K9" s="52" t="s">
        <v>72</v>
      </c>
      <c r="L9" s="21" t="s">
        <v>74</v>
      </c>
      <c r="M9" s="56"/>
      <c r="N9" s="58" t="s">
        <v>76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x14ac:dyDescent="0.2">
      <c r="A10" s="53" t="s">
        <v>70</v>
      </c>
      <c r="B10" s="25" t="s">
        <v>10</v>
      </c>
      <c r="C10" s="25" t="s">
        <v>22</v>
      </c>
      <c r="D10" s="25" t="s">
        <v>22</v>
      </c>
      <c r="E10" s="25" t="s">
        <v>22</v>
      </c>
      <c r="F10" s="25" t="s">
        <v>22</v>
      </c>
      <c r="G10" s="26" t="s">
        <v>66</v>
      </c>
      <c r="H10" s="26" t="s">
        <v>67</v>
      </c>
      <c r="I10" s="26" t="s">
        <v>65</v>
      </c>
      <c r="J10" s="26"/>
      <c r="K10" s="55" t="s">
        <v>73</v>
      </c>
      <c r="L10" s="27"/>
      <c r="M10" s="43"/>
      <c r="N10" s="28"/>
    </row>
    <row r="11" spans="1:26" x14ac:dyDescent="0.2">
      <c r="A11" s="24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7"/>
      <c r="M11" s="43"/>
      <c r="N11" s="43"/>
    </row>
    <row r="12" spans="1:26" ht="15.75" x14ac:dyDescent="0.25">
      <c r="A12" s="90">
        <v>43170</v>
      </c>
      <c r="B12" s="50" t="s">
        <v>13</v>
      </c>
      <c r="C12" s="31">
        <v>29</v>
      </c>
      <c r="D12" s="32">
        <v>0</v>
      </c>
      <c r="E12" s="31"/>
      <c r="F12" s="59">
        <v>29</v>
      </c>
      <c r="G12" s="60">
        <v>441</v>
      </c>
      <c r="H12" s="60">
        <v>4020</v>
      </c>
      <c r="I12" s="60"/>
      <c r="J12" s="37" t="s">
        <v>15</v>
      </c>
      <c r="K12" s="37" t="s">
        <v>127</v>
      </c>
      <c r="L12" s="45" t="s">
        <v>128</v>
      </c>
      <c r="M12" s="45" t="s">
        <v>129</v>
      </c>
      <c r="N12" s="45" t="s">
        <v>130</v>
      </c>
      <c r="P12" s="5" t="b">
        <f t="shared" ref="P12:P27" si="0">OR(G12&lt;100,LEN(G12)=2)</f>
        <v>0</v>
      </c>
      <c r="Q12" s="5" t="b">
        <f t="shared" ref="Q12:Q27" si="1">OR(H12&lt;1000,LEN(H12)=3)</f>
        <v>0</v>
      </c>
      <c r="R12" s="5" t="b">
        <f t="shared" ref="R12:R27" si="2">IF(I12&lt;1000,TRUE)</f>
        <v>1</v>
      </c>
      <c r="S12" s="5" t="e">
        <f>OR(#REF!&lt;100000,LEN(#REF!)=5)</f>
        <v>#REF!</v>
      </c>
    </row>
    <row r="13" spans="1:26" ht="15.75" x14ac:dyDescent="0.25">
      <c r="A13" s="90">
        <v>43190</v>
      </c>
      <c r="B13" s="30" t="s">
        <v>13</v>
      </c>
      <c r="C13" s="31">
        <v>7.52</v>
      </c>
      <c r="D13" s="32">
        <v>0</v>
      </c>
      <c r="E13" s="31"/>
      <c r="F13" s="59">
        <v>7.52</v>
      </c>
      <c r="G13" s="60">
        <v>112</v>
      </c>
      <c r="H13" s="60">
        <v>4207</v>
      </c>
      <c r="I13" s="65"/>
      <c r="J13" s="37" t="s">
        <v>15</v>
      </c>
      <c r="K13" s="37" t="s">
        <v>131</v>
      </c>
      <c r="L13" s="45" t="s">
        <v>132</v>
      </c>
      <c r="M13" s="45" t="s">
        <v>133</v>
      </c>
      <c r="N13" s="45" t="s">
        <v>134</v>
      </c>
      <c r="P13" s="5" t="b">
        <f t="shared" si="0"/>
        <v>0</v>
      </c>
      <c r="Q13" s="5" t="b">
        <f t="shared" si="1"/>
        <v>0</v>
      </c>
      <c r="R13" s="5" t="b">
        <f t="shared" si="2"/>
        <v>1</v>
      </c>
      <c r="S13" s="5" t="e">
        <f>OR(#REF!&lt;100000,LEN(#REF!)=5)</f>
        <v>#REF!</v>
      </c>
    </row>
    <row r="14" spans="1:26" ht="15.75" x14ac:dyDescent="0.25">
      <c r="A14" s="90">
        <v>43190</v>
      </c>
      <c r="B14" s="30" t="s">
        <v>13</v>
      </c>
      <c r="C14" s="31">
        <v>54.22</v>
      </c>
      <c r="D14" s="32">
        <v>0</v>
      </c>
      <c r="E14" s="31"/>
      <c r="F14" s="59">
        <v>54.22</v>
      </c>
      <c r="G14" s="91">
        <v>112</v>
      </c>
      <c r="H14" s="91">
        <v>4207</v>
      </c>
      <c r="I14" s="91"/>
      <c r="J14" s="91" t="s">
        <v>15</v>
      </c>
      <c r="K14" s="37" t="s">
        <v>131</v>
      </c>
      <c r="L14" s="45" t="s">
        <v>132</v>
      </c>
      <c r="M14" s="45" t="s">
        <v>133</v>
      </c>
      <c r="N14" s="45" t="s">
        <v>134</v>
      </c>
      <c r="P14" s="5" t="b">
        <f>OR(G15&lt;100,LEN(G15)=2)</f>
        <v>0</v>
      </c>
      <c r="Q14" s="5" t="b">
        <f>OR(H15&lt;1000,LEN(H15)=3)</f>
        <v>0</v>
      </c>
      <c r="R14" s="5" t="b">
        <f>IF(I15&lt;1000,TRUE)</f>
        <v>1</v>
      </c>
      <c r="S14" s="5" t="e">
        <f>OR(#REF!&lt;100000,LEN(#REF!)=5)</f>
        <v>#REF!</v>
      </c>
    </row>
    <row r="15" spans="1:26" ht="15.75" x14ac:dyDescent="0.25">
      <c r="A15" s="90">
        <v>43195</v>
      </c>
      <c r="B15" s="30" t="s">
        <v>15</v>
      </c>
      <c r="C15" s="31">
        <v>7.18</v>
      </c>
      <c r="D15" s="32">
        <v>1.2</v>
      </c>
      <c r="E15" s="31"/>
      <c r="F15" s="59">
        <v>5.98</v>
      </c>
      <c r="G15" s="60">
        <v>471</v>
      </c>
      <c r="H15" s="60">
        <v>4200</v>
      </c>
      <c r="I15" s="60"/>
      <c r="J15" s="37" t="s">
        <v>15</v>
      </c>
      <c r="K15" s="37" t="s">
        <v>135</v>
      </c>
      <c r="L15" s="45" t="s">
        <v>136</v>
      </c>
      <c r="M15" s="45" t="s">
        <v>137</v>
      </c>
      <c r="N15" s="45" t="s">
        <v>138</v>
      </c>
      <c r="P15" s="5" t="e">
        <f>OR(#REF!&lt;100,LEN(#REF!)=2)</f>
        <v>#REF!</v>
      </c>
      <c r="Q15" s="5" t="e">
        <f>OR(#REF!&lt;1000,LEN(#REF!)=3)</f>
        <v>#REF!</v>
      </c>
      <c r="R15" s="5" t="e">
        <f>IF(#REF!&lt;1000,TRUE)</f>
        <v>#REF!</v>
      </c>
      <c r="S15" s="5" t="e">
        <f>OR(#REF!&lt;100000,LEN(#REF!)=5)</f>
        <v>#REF!</v>
      </c>
    </row>
    <row r="16" spans="1:26" ht="15.75" x14ac:dyDescent="0.25">
      <c r="A16" s="92">
        <v>43200</v>
      </c>
      <c r="B16" s="30" t="s">
        <v>13</v>
      </c>
      <c r="C16" s="31">
        <v>4.45</v>
      </c>
      <c r="D16" s="32">
        <v>0</v>
      </c>
      <c r="E16" s="31"/>
      <c r="F16" s="59">
        <v>4.45</v>
      </c>
      <c r="G16" s="60">
        <v>440</v>
      </c>
      <c r="H16" s="60">
        <v>4020</v>
      </c>
      <c r="I16" s="60"/>
      <c r="J16" s="37" t="s">
        <v>15</v>
      </c>
      <c r="K16" s="93" t="s">
        <v>127</v>
      </c>
      <c r="L16" s="91" t="s">
        <v>139</v>
      </c>
      <c r="M16" s="91" t="s">
        <v>39</v>
      </c>
      <c r="N16" s="91" t="s">
        <v>140</v>
      </c>
      <c r="P16" s="5" t="b">
        <f t="shared" si="0"/>
        <v>0</v>
      </c>
      <c r="Q16" s="5" t="b">
        <f t="shared" si="1"/>
        <v>0</v>
      </c>
      <c r="R16" s="5" t="b">
        <f t="shared" si="2"/>
        <v>1</v>
      </c>
      <c r="S16" s="5" t="e">
        <f>OR(#REF!&lt;100000,LEN(#REF!)=5)</f>
        <v>#REF!</v>
      </c>
    </row>
    <row r="17" spans="1:19" ht="15.75" x14ac:dyDescent="0.25">
      <c r="A17" s="92"/>
      <c r="B17" s="30"/>
      <c r="C17" s="31"/>
      <c r="D17" s="32"/>
      <c r="E17" s="31"/>
      <c r="F17" s="59"/>
      <c r="G17" s="60"/>
      <c r="H17" s="60"/>
      <c r="I17" s="60"/>
      <c r="J17" s="37" t="s">
        <v>15</v>
      </c>
      <c r="K17" s="37"/>
      <c r="L17" s="45"/>
      <c r="M17" s="45"/>
      <c r="N17" s="45"/>
      <c r="P17" s="5" t="b">
        <f t="shared" si="0"/>
        <v>1</v>
      </c>
      <c r="Q17" s="5" t="b">
        <f t="shared" si="1"/>
        <v>1</v>
      </c>
      <c r="R17" s="5" t="b">
        <f t="shared" si="2"/>
        <v>1</v>
      </c>
      <c r="S17" s="5" t="e">
        <f>OR(#REF!&lt;100000,LEN(#REF!)=5)</f>
        <v>#REF!</v>
      </c>
    </row>
    <row r="18" spans="1:19" ht="15.75" x14ac:dyDescent="0.25">
      <c r="A18" s="29"/>
      <c r="B18" s="30"/>
      <c r="C18" s="31"/>
      <c r="D18" s="32" t="str">
        <f t="shared" ref="D18:D27" si="3">IF(B18="S",IF(ISBLANK(E18),ROUND(C18*0.2/1.2,2),E18),"")</f>
        <v/>
      </c>
      <c r="E18" s="31"/>
      <c r="F18" s="59" t="s">
        <v>64</v>
      </c>
      <c r="G18" s="60" t="s">
        <v>64</v>
      </c>
      <c r="H18" s="60" t="s">
        <v>64</v>
      </c>
      <c r="I18" s="60" t="s">
        <v>64</v>
      </c>
      <c r="J18" s="37" t="s">
        <v>15</v>
      </c>
      <c r="K18" s="37"/>
      <c r="L18" s="45"/>
      <c r="M18" s="45"/>
      <c r="N18" s="45"/>
      <c r="P18" s="5" t="b">
        <f t="shared" si="0"/>
        <v>0</v>
      </c>
      <c r="Q18" s="5" t="b">
        <f t="shared" si="1"/>
        <v>0</v>
      </c>
      <c r="R18" s="5" t="b">
        <f t="shared" si="2"/>
        <v>0</v>
      </c>
      <c r="S18" s="5" t="e">
        <f>OR(#REF!&lt;100000,LEN(#REF!)=5)</f>
        <v>#REF!</v>
      </c>
    </row>
    <row r="19" spans="1:19" ht="15.75" x14ac:dyDescent="0.25">
      <c r="A19" s="29"/>
      <c r="B19" s="30"/>
      <c r="C19" s="31"/>
      <c r="D19" s="32" t="str">
        <f t="shared" si="3"/>
        <v/>
      </c>
      <c r="E19" s="31"/>
      <c r="F19" s="59" t="s">
        <v>64</v>
      </c>
      <c r="G19" s="60" t="s">
        <v>64</v>
      </c>
      <c r="H19" s="60" t="s">
        <v>64</v>
      </c>
      <c r="I19" s="60" t="s">
        <v>64</v>
      </c>
      <c r="J19" s="37" t="s">
        <v>15</v>
      </c>
      <c r="K19" s="37"/>
      <c r="L19" s="45"/>
      <c r="M19" s="45"/>
      <c r="N19" s="45"/>
      <c r="P19" s="5" t="b">
        <f t="shared" si="0"/>
        <v>0</v>
      </c>
      <c r="Q19" s="5" t="b">
        <f t="shared" si="1"/>
        <v>0</v>
      </c>
      <c r="R19" s="5" t="b">
        <f t="shared" si="2"/>
        <v>0</v>
      </c>
      <c r="S19" s="5" t="e">
        <f>OR(#REF!&lt;100000,LEN(#REF!)=5)</f>
        <v>#REF!</v>
      </c>
    </row>
    <row r="20" spans="1:19" ht="15.75" x14ac:dyDescent="0.25">
      <c r="A20" s="29"/>
      <c r="B20" s="30"/>
      <c r="C20" s="31"/>
      <c r="D20" s="32" t="str">
        <f t="shared" si="3"/>
        <v/>
      </c>
      <c r="E20" s="31"/>
      <c r="F20" s="59" t="s">
        <v>64</v>
      </c>
      <c r="G20" s="60" t="s">
        <v>64</v>
      </c>
      <c r="H20" s="60" t="s">
        <v>64</v>
      </c>
      <c r="I20" s="60" t="s">
        <v>64</v>
      </c>
      <c r="J20" s="37" t="s">
        <v>15</v>
      </c>
      <c r="K20" s="37"/>
      <c r="L20" s="45"/>
      <c r="M20" s="45"/>
      <c r="N20" s="45"/>
      <c r="P20" s="5" t="b">
        <f t="shared" si="0"/>
        <v>0</v>
      </c>
      <c r="Q20" s="5" t="b">
        <f t="shared" si="1"/>
        <v>0</v>
      </c>
      <c r="R20" s="5" t="b">
        <f t="shared" si="2"/>
        <v>0</v>
      </c>
      <c r="S20" s="5" t="e">
        <f>OR(#REF!&lt;100000,LEN(#REF!)=5)</f>
        <v>#REF!</v>
      </c>
    </row>
    <row r="21" spans="1:19" ht="15.75" x14ac:dyDescent="0.25">
      <c r="A21" s="29"/>
      <c r="B21" s="30"/>
      <c r="C21" s="31"/>
      <c r="D21" s="32" t="str">
        <f t="shared" si="3"/>
        <v/>
      </c>
      <c r="E21" s="31"/>
      <c r="F21" s="59" t="s">
        <v>64</v>
      </c>
      <c r="G21" s="60" t="s">
        <v>64</v>
      </c>
      <c r="H21" s="60" t="s">
        <v>64</v>
      </c>
      <c r="I21" s="60" t="s">
        <v>64</v>
      </c>
      <c r="J21" s="37" t="s">
        <v>15</v>
      </c>
      <c r="K21" s="37"/>
      <c r="L21" s="45"/>
      <c r="M21" s="45"/>
      <c r="N21" s="45"/>
      <c r="P21" s="5" t="b">
        <f t="shared" si="0"/>
        <v>0</v>
      </c>
      <c r="Q21" s="5" t="b">
        <f t="shared" si="1"/>
        <v>0</v>
      </c>
      <c r="R21" s="5" t="b">
        <f t="shared" si="2"/>
        <v>0</v>
      </c>
      <c r="S21" s="5" t="e">
        <f>OR(#REF!&lt;100000,LEN(#REF!)=5)</f>
        <v>#REF!</v>
      </c>
    </row>
    <row r="22" spans="1:19" ht="15.75" x14ac:dyDescent="0.25">
      <c r="A22" s="29"/>
      <c r="B22" s="30"/>
      <c r="C22" s="31"/>
      <c r="D22" s="32" t="str">
        <f t="shared" si="3"/>
        <v/>
      </c>
      <c r="E22" s="31"/>
      <c r="F22" s="59" t="s">
        <v>64</v>
      </c>
      <c r="G22" s="60" t="s">
        <v>64</v>
      </c>
      <c r="H22" s="60" t="s">
        <v>64</v>
      </c>
      <c r="I22" s="60" t="s">
        <v>64</v>
      </c>
      <c r="J22" s="37" t="s">
        <v>15</v>
      </c>
      <c r="K22" s="37"/>
      <c r="L22" s="45"/>
      <c r="M22" s="45"/>
      <c r="N22" s="45"/>
      <c r="P22" s="5" t="b">
        <f t="shared" si="0"/>
        <v>0</v>
      </c>
      <c r="Q22" s="5" t="b">
        <f t="shared" si="1"/>
        <v>0</v>
      </c>
      <c r="R22" s="5" t="b">
        <f t="shared" si="2"/>
        <v>0</v>
      </c>
      <c r="S22" s="5" t="e">
        <f>OR(#REF!&lt;100000,LEN(#REF!)=5)</f>
        <v>#REF!</v>
      </c>
    </row>
    <row r="23" spans="1:19" ht="15.75" x14ac:dyDescent="0.25">
      <c r="A23" s="29"/>
      <c r="B23" s="30"/>
      <c r="C23" s="31"/>
      <c r="D23" s="32" t="str">
        <f t="shared" si="3"/>
        <v/>
      </c>
      <c r="E23" s="31"/>
      <c r="F23" s="59" t="s">
        <v>64</v>
      </c>
      <c r="G23" s="60" t="s">
        <v>64</v>
      </c>
      <c r="H23" s="60" t="s">
        <v>64</v>
      </c>
      <c r="I23" s="60" t="s">
        <v>64</v>
      </c>
      <c r="J23" s="37" t="s">
        <v>15</v>
      </c>
      <c r="K23" s="37"/>
      <c r="L23" s="45"/>
      <c r="M23" s="45"/>
      <c r="N23" s="45"/>
      <c r="P23" s="5" t="b">
        <f t="shared" si="0"/>
        <v>0</v>
      </c>
      <c r="Q23" s="5" t="b">
        <f t="shared" si="1"/>
        <v>0</v>
      </c>
      <c r="R23" s="5" t="b">
        <f t="shared" si="2"/>
        <v>0</v>
      </c>
      <c r="S23" s="5" t="e">
        <f>OR(#REF!&lt;100000,LEN(#REF!)=5)</f>
        <v>#REF!</v>
      </c>
    </row>
    <row r="24" spans="1:19" ht="15.75" x14ac:dyDescent="0.25">
      <c r="A24" s="29"/>
      <c r="B24" s="30"/>
      <c r="C24" s="31"/>
      <c r="D24" s="32" t="str">
        <f t="shared" si="3"/>
        <v/>
      </c>
      <c r="E24" s="31"/>
      <c r="F24" s="59" t="s">
        <v>64</v>
      </c>
      <c r="G24" s="60" t="s">
        <v>64</v>
      </c>
      <c r="H24" s="60" t="s">
        <v>64</v>
      </c>
      <c r="I24" s="60" t="s">
        <v>64</v>
      </c>
      <c r="J24" s="37" t="s">
        <v>15</v>
      </c>
      <c r="K24" s="37"/>
      <c r="L24" s="45"/>
      <c r="M24" s="45"/>
      <c r="N24" s="45"/>
      <c r="P24" s="5" t="b">
        <f t="shared" si="0"/>
        <v>0</v>
      </c>
      <c r="Q24" s="5" t="b">
        <f t="shared" si="1"/>
        <v>0</v>
      </c>
      <c r="R24" s="5" t="b">
        <f t="shared" si="2"/>
        <v>0</v>
      </c>
      <c r="S24" s="5" t="e">
        <f>OR(#REF!&lt;100000,LEN(#REF!)=5)</f>
        <v>#REF!</v>
      </c>
    </row>
    <row r="25" spans="1:19" ht="15.75" x14ac:dyDescent="0.25">
      <c r="A25" s="29"/>
      <c r="B25" s="30"/>
      <c r="C25" s="31"/>
      <c r="D25" s="32" t="str">
        <f t="shared" si="3"/>
        <v/>
      </c>
      <c r="E25" s="31"/>
      <c r="F25" s="59" t="s">
        <v>64</v>
      </c>
      <c r="G25" s="60" t="s">
        <v>64</v>
      </c>
      <c r="H25" s="60" t="s">
        <v>64</v>
      </c>
      <c r="I25" s="60" t="s">
        <v>64</v>
      </c>
      <c r="J25" s="37" t="s">
        <v>15</v>
      </c>
      <c r="K25" s="37"/>
      <c r="L25" s="45"/>
      <c r="M25" s="45"/>
      <c r="N25" s="45"/>
      <c r="P25" s="5" t="b">
        <f t="shared" si="0"/>
        <v>0</v>
      </c>
      <c r="Q25" s="5" t="b">
        <f t="shared" si="1"/>
        <v>0</v>
      </c>
      <c r="R25" s="5" t="b">
        <f t="shared" si="2"/>
        <v>0</v>
      </c>
      <c r="S25" s="5" t="e">
        <f>OR(#REF!&lt;100000,LEN(#REF!)=5)</f>
        <v>#REF!</v>
      </c>
    </row>
    <row r="26" spans="1:19" ht="15.75" x14ac:dyDescent="0.25">
      <c r="A26" s="29"/>
      <c r="B26" s="30"/>
      <c r="C26" s="31"/>
      <c r="D26" s="32" t="str">
        <f t="shared" si="3"/>
        <v/>
      </c>
      <c r="E26" s="31"/>
      <c r="F26" s="59" t="s">
        <v>64</v>
      </c>
      <c r="G26" s="60" t="s">
        <v>64</v>
      </c>
      <c r="H26" s="60" t="s">
        <v>64</v>
      </c>
      <c r="I26" s="60" t="s">
        <v>64</v>
      </c>
      <c r="J26" s="37" t="s">
        <v>15</v>
      </c>
      <c r="K26" s="37"/>
      <c r="L26" s="45"/>
      <c r="M26" s="45"/>
      <c r="N26" s="45"/>
      <c r="P26" s="5" t="b">
        <f t="shared" si="0"/>
        <v>0</v>
      </c>
      <c r="Q26" s="5" t="b">
        <f t="shared" si="1"/>
        <v>0</v>
      </c>
      <c r="R26" s="5" t="b">
        <f t="shared" si="2"/>
        <v>0</v>
      </c>
      <c r="S26" s="5" t="e">
        <f>OR(#REF!&lt;100000,LEN(#REF!)=5)</f>
        <v>#REF!</v>
      </c>
    </row>
    <row r="27" spans="1:19" ht="16.5" thickBot="1" x14ac:dyDescent="0.3">
      <c r="A27" s="29"/>
      <c r="B27" s="30"/>
      <c r="C27" s="31"/>
      <c r="D27" s="38" t="str">
        <f t="shared" si="3"/>
        <v/>
      </c>
      <c r="E27" s="31"/>
      <c r="F27" s="59" t="s">
        <v>64</v>
      </c>
      <c r="G27" s="60" t="s">
        <v>64</v>
      </c>
      <c r="H27" s="60" t="s">
        <v>64</v>
      </c>
      <c r="I27" s="60" t="s">
        <v>64</v>
      </c>
      <c r="J27" s="37" t="s">
        <v>15</v>
      </c>
      <c r="K27" s="37"/>
      <c r="L27" s="45"/>
      <c r="M27" s="45"/>
      <c r="N27" s="45"/>
      <c r="P27" s="5" t="b">
        <f t="shared" si="0"/>
        <v>0</v>
      </c>
      <c r="Q27" s="5" t="b">
        <f t="shared" si="1"/>
        <v>0</v>
      </c>
      <c r="R27" s="5" t="b">
        <f t="shared" si="2"/>
        <v>0</v>
      </c>
      <c r="S27" s="5" t="e">
        <f>OR(#REF!&lt;100000,LEN(#REF!)=5)</f>
        <v>#REF!</v>
      </c>
    </row>
    <row r="28" spans="1:19" ht="13.5" thickBot="1" x14ac:dyDescent="0.25">
      <c r="A28" s="117" t="s">
        <v>11</v>
      </c>
      <c r="B28" s="118"/>
      <c r="C28" s="39">
        <f>SUM(C12:C27)</f>
        <v>102.36999999999999</v>
      </c>
      <c r="D28" s="39">
        <f>SUM(D12:D27)</f>
        <v>1.2</v>
      </c>
      <c r="E28" s="39"/>
      <c r="F28" s="39">
        <f>SUM(F12:F27)</f>
        <v>101.17</v>
      </c>
      <c r="G28" s="61"/>
      <c r="H28" s="61"/>
      <c r="I28" s="61"/>
      <c r="J28" s="40"/>
      <c r="K28" s="40"/>
      <c r="L28" s="46"/>
      <c r="M28" s="57"/>
      <c r="N28" s="47"/>
    </row>
    <row r="30" spans="1:19" x14ac:dyDescent="0.2">
      <c r="B30" s="115" t="s">
        <v>27</v>
      </c>
      <c r="C30" s="116"/>
      <c r="F30" s="94"/>
    </row>
    <row r="31" spans="1:19" x14ac:dyDescent="0.2">
      <c r="B31" s="41" t="s">
        <v>16</v>
      </c>
      <c r="C31" s="42" t="s">
        <v>26</v>
      </c>
    </row>
    <row r="32" spans="1:19" x14ac:dyDescent="0.2">
      <c r="B32" s="41" t="s">
        <v>13</v>
      </c>
      <c r="C32" s="42" t="s">
        <v>25</v>
      </c>
    </row>
    <row r="33" spans="2:3" x14ac:dyDescent="0.2">
      <c r="B33" s="41" t="s">
        <v>15</v>
      </c>
      <c r="C33" s="42" t="s">
        <v>24</v>
      </c>
    </row>
    <row r="34" spans="2:3" x14ac:dyDescent="0.2">
      <c r="B34" s="43" t="s">
        <v>14</v>
      </c>
      <c r="C34" s="44" t="s">
        <v>23</v>
      </c>
    </row>
  </sheetData>
  <mergeCells count="6">
    <mergeCell ref="B30:C30"/>
    <mergeCell ref="B1:E1"/>
    <mergeCell ref="B3:E3"/>
    <mergeCell ref="G8:J8"/>
    <mergeCell ref="G9:J9"/>
    <mergeCell ref="A28:B28"/>
  </mergeCells>
  <conditionalFormatting sqref="J17:K27 J12:J13 J16">
    <cfRule type="expression" priority="17" stopIfTrue="1">
      <formula>AND(SUM($P12:$T12)&gt;0,NOT(ISBLANK(J12)))</formula>
    </cfRule>
    <cfRule type="expression" dxfId="62" priority="18" stopIfTrue="1">
      <formula>SUM($P12:$T12)&gt;0</formula>
    </cfRule>
  </conditionalFormatting>
  <conditionalFormatting sqref="C5 B1:E1 B3:E3 C15:C27 E5 C12">
    <cfRule type="expression" dxfId="61" priority="19" stopIfTrue="1">
      <formula>ISBLANK(B1)</formula>
    </cfRule>
  </conditionalFormatting>
  <conditionalFormatting sqref="L17:N27">
    <cfRule type="expression" dxfId="60" priority="20" stopIfTrue="1">
      <formula>AND(NOT(ISBLANK($C17)),ISBLANK(L17))</formula>
    </cfRule>
  </conditionalFormatting>
  <conditionalFormatting sqref="B15:B27 B12:B13">
    <cfRule type="expression" dxfId="59" priority="21" stopIfTrue="1">
      <formula>AND(NOT(ISBLANK(C12)),ISBLANK(B12))</formula>
    </cfRule>
  </conditionalFormatting>
  <conditionalFormatting sqref="A12:A27">
    <cfRule type="expression" dxfId="58" priority="22" stopIfTrue="1">
      <formula>AND(NOT(ISBLANK(C12)),ISBLANK(A12))</formula>
    </cfRule>
  </conditionalFormatting>
  <conditionalFormatting sqref="E15:E27 E12:E13">
    <cfRule type="expression" dxfId="57" priority="23" stopIfTrue="1">
      <formula>AND(NOT(ISBLANK(C12)),ISBLANK(E12),B12="S")</formula>
    </cfRule>
  </conditionalFormatting>
  <conditionalFormatting sqref="K13">
    <cfRule type="expression" priority="15" stopIfTrue="1">
      <formula>AND(SUM($P13:$T13)&gt;0,NOT(ISBLANK(K13)))</formula>
    </cfRule>
    <cfRule type="expression" dxfId="56" priority="16" stopIfTrue="1">
      <formula>SUM($P13:$T13)&gt;0</formula>
    </cfRule>
  </conditionalFormatting>
  <conditionalFormatting sqref="K15">
    <cfRule type="expression" priority="9" stopIfTrue="1">
      <formula>AND(SUM($P14:$T14)&gt;0,NOT(ISBLANK(K15)))</formula>
    </cfRule>
    <cfRule type="expression" dxfId="55" priority="10" stopIfTrue="1">
      <formula>SUM($P14:$T14)&gt;0</formula>
    </cfRule>
  </conditionalFormatting>
  <conditionalFormatting sqref="C14">
    <cfRule type="expression" dxfId="54" priority="11" stopIfTrue="1">
      <formula>ISBLANK(C14)</formula>
    </cfRule>
  </conditionalFormatting>
  <conditionalFormatting sqref="L15:N15">
    <cfRule type="expression" dxfId="53" priority="12" stopIfTrue="1">
      <formula>AND(NOT(ISBLANK($C14)),ISBLANK(L15))</formula>
    </cfRule>
  </conditionalFormatting>
  <conditionalFormatting sqref="B14">
    <cfRule type="expression" dxfId="52" priority="13" stopIfTrue="1">
      <formula>AND(NOT(ISBLANK(C14)),ISBLANK(B14))</formula>
    </cfRule>
  </conditionalFormatting>
  <conditionalFormatting sqref="E14">
    <cfRule type="expression" dxfId="51" priority="14" stopIfTrue="1">
      <formula>AND(NOT(ISBLANK(C14)),ISBLANK(E14),B14="S")</formula>
    </cfRule>
  </conditionalFormatting>
  <conditionalFormatting sqref="C13">
    <cfRule type="expression" dxfId="50" priority="8" stopIfTrue="1">
      <formula>ISBLANK(C13)</formula>
    </cfRule>
  </conditionalFormatting>
  <conditionalFormatting sqref="K12">
    <cfRule type="expression" priority="6" stopIfTrue="1">
      <formula>AND(SUM($P12:$T12)&gt;0,NOT(ISBLANK(K12)))</formula>
    </cfRule>
    <cfRule type="expression" dxfId="49" priority="7" stopIfTrue="1">
      <formula>SUM($P12:$T12)&gt;0</formula>
    </cfRule>
  </conditionalFormatting>
  <conditionalFormatting sqref="L12:N12">
    <cfRule type="expression" dxfId="48" priority="5" stopIfTrue="1">
      <formula>AND(NOT(ISBLANK($C12)),ISBLANK(L12))</formula>
    </cfRule>
  </conditionalFormatting>
  <conditionalFormatting sqref="L13:N13">
    <cfRule type="expression" dxfId="47" priority="4" stopIfTrue="1">
      <formula>AND(NOT(ISBLANK($C13)),ISBLANK(L13))</formula>
    </cfRule>
  </conditionalFormatting>
  <conditionalFormatting sqref="J15">
    <cfRule type="expression" priority="24" stopIfTrue="1">
      <formula>AND(SUM($P14:$T14)&gt;0,NOT(ISBLANK(J15)))</formula>
    </cfRule>
    <cfRule type="expression" dxfId="46" priority="25" stopIfTrue="1">
      <formula>SUM($P14:$T14)&gt;0</formula>
    </cfRule>
  </conditionalFormatting>
  <conditionalFormatting sqref="L14:N14">
    <cfRule type="expression" dxfId="45" priority="1" stopIfTrue="1">
      <formula>AND(NOT(ISBLANK($C14)),ISBLANK(L14))</formula>
    </cfRule>
  </conditionalFormatting>
  <conditionalFormatting sqref="K14">
    <cfRule type="expression" priority="2" stopIfTrue="1">
      <formula>AND(SUM($P14:$T14)&gt;0,NOT(ISBLANK(K14)))</formula>
    </cfRule>
    <cfRule type="expression" dxfId="44" priority="3" stopIfTrue="1">
      <formula>SUM($P14:$T14)&gt;0</formula>
    </cfRule>
  </conditionalFormatting>
  <dataValidations count="3">
    <dataValidation type="list" allowBlank="1" showInputMessage="1" showErrorMessage="1" sqref="B12:B27">
      <formula1>$B$31:$B$34</formula1>
    </dataValidation>
    <dataValidation type="list" allowBlank="1" showInputMessage="1" showErrorMessage="1" sqref="B1:E1">
      <formula1>"BARCLAYCARD,CORPORATE CARD"</formula1>
    </dataValidation>
    <dataValidation type="date" allowBlank="1" showInputMessage="1" showErrorMessage="1" sqref="C5 E5">
      <formula1>NOW()-120</formula1>
      <formula2>NOW()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Civic</vt:lpstr>
      <vt:lpstr>Example</vt:lpstr>
      <vt:lpstr>Windle Valley</vt:lpstr>
      <vt:lpstr>Theatre</vt:lpstr>
      <vt:lpstr>Camberley Theatre</vt:lpstr>
      <vt:lpstr>Parks</vt:lpstr>
      <vt:lpstr>Business</vt:lpstr>
      <vt:lpstr>Transformation</vt:lpstr>
      <vt:lpstr>Media</vt:lpstr>
      <vt:lpstr>Richard</vt:lpstr>
      <vt:lpstr>Drainage</vt:lpstr>
      <vt:lpstr>Leisure</vt:lpstr>
    </vt:vector>
  </TitlesOfParts>
  <Company>SHBC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</dc:creator>
  <cp:lastModifiedBy>Kim Booth</cp:lastModifiedBy>
  <cp:lastPrinted>2018-04-25T12:46:55Z</cp:lastPrinted>
  <dcterms:created xsi:type="dcterms:W3CDTF">2011-07-25T12:59:48Z</dcterms:created>
  <dcterms:modified xsi:type="dcterms:W3CDTF">2018-05-04T15:21:40Z</dcterms:modified>
</cp:coreProperties>
</file>