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n\AppData\Local\Box\Box Edit\Documents\mvr2ZtNWQ0K4gGbg2QkVMw==\"/>
    </mc:Choice>
  </mc:AlternateContent>
  <bookViews>
    <workbookView xWindow="480" yWindow="150" windowWidth="19440" windowHeight="11760"/>
  </bookViews>
  <sheets>
    <sheet name="Period" sheetId="1" r:id="rId1"/>
    <sheet name="Summary" sheetId="2" r:id="rId2"/>
    <sheet name="Chart1" sheetId="4" r:id="rId3"/>
    <sheet name="Sheet3" sheetId="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1" l="1"/>
  <c r="N41" i="1"/>
  <c r="N54" i="1"/>
  <c r="L54" i="1"/>
  <c r="I54" i="1"/>
  <c r="J54" i="1" s="1"/>
  <c r="H54" i="1"/>
  <c r="E54" i="1"/>
  <c r="F54" i="1" s="1"/>
  <c r="D54" i="1"/>
  <c r="P54" i="1" l="1"/>
  <c r="Q54" i="1"/>
  <c r="M41" i="1"/>
  <c r="L41" i="1"/>
  <c r="R54" i="1" l="1"/>
  <c r="J41" i="1"/>
  <c r="F41" i="1"/>
  <c r="I41" i="1"/>
  <c r="H41" i="1"/>
  <c r="Q41" i="1" l="1"/>
  <c r="P41" i="1"/>
  <c r="E41" i="1"/>
  <c r="D41" i="1"/>
  <c r="R27" i="1"/>
  <c r="Q27" i="1"/>
  <c r="P27" i="1"/>
  <c r="F27" i="1"/>
  <c r="E27" i="1"/>
  <c r="D27" i="1"/>
  <c r="R41" i="1" l="1"/>
  <c r="N27" i="1"/>
  <c r="M27" i="1"/>
  <c r="L27" i="1"/>
  <c r="I27" i="1"/>
  <c r="J27" i="1" s="1"/>
  <c r="H27" i="1"/>
  <c r="Q13" i="1"/>
  <c r="M13" i="1"/>
  <c r="N13" i="1" s="1"/>
  <c r="L13" i="1"/>
  <c r="P13" i="1" s="1"/>
  <c r="I13" i="1"/>
  <c r="J13" i="1" s="1"/>
  <c r="H13" i="1"/>
  <c r="F13" i="1"/>
  <c r="E13" i="1"/>
  <c r="D13" i="1"/>
  <c r="R13" i="1" l="1"/>
  <c r="F11" i="1" l="1"/>
  <c r="N53" i="1" l="1"/>
  <c r="N52" i="1"/>
  <c r="N51" i="1"/>
  <c r="N50" i="1"/>
  <c r="N49" i="1"/>
  <c r="N48" i="1"/>
  <c r="N47" i="1"/>
  <c r="B14" i="2" l="1"/>
  <c r="J53" i="1"/>
  <c r="J52" i="1"/>
  <c r="J51" i="1"/>
  <c r="J50" i="1"/>
  <c r="J49" i="1"/>
  <c r="J48" i="1"/>
  <c r="J47" i="1"/>
  <c r="B13" i="2" l="1"/>
  <c r="F53" i="1"/>
  <c r="F52" i="1"/>
  <c r="F51" i="1"/>
  <c r="F50" i="1"/>
  <c r="F49" i="1"/>
  <c r="F48" i="1"/>
  <c r="F47" i="1"/>
  <c r="B12" i="2" l="1"/>
  <c r="N40" i="1"/>
  <c r="N39" i="1"/>
  <c r="N38" i="1"/>
  <c r="N37" i="1"/>
  <c r="N36" i="1"/>
  <c r="N35" i="1"/>
  <c r="N34" i="1"/>
  <c r="B11" i="2" l="1"/>
  <c r="J40" i="1"/>
  <c r="J39" i="1"/>
  <c r="J38" i="1"/>
  <c r="J37" i="1"/>
  <c r="J36" i="1"/>
  <c r="J35" i="1"/>
  <c r="J34" i="1"/>
  <c r="B10" i="2" l="1"/>
  <c r="F40" i="1"/>
  <c r="F38" i="1"/>
  <c r="F37" i="1"/>
  <c r="F35" i="1"/>
  <c r="F39" i="1"/>
  <c r="F36" i="1"/>
  <c r="F34" i="1"/>
  <c r="B9" i="2" l="1"/>
  <c r="N26" i="1"/>
  <c r="N24" i="1"/>
  <c r="N23" i="1"/>
  <c r="N21" i="1"/>
  <c r="N25" i="1"/>
  <c r="N22" i="1"/>
  <c r="N20" i="1" l="1"/>
  <c r="B8" i="2" s="1"/>
  <c r="J26" i="1"/>
  <c r="J23" i="1"/>
  <c r="J21" i="1"/>
  <c r="J25" i="1"/>
  <c r="J24" i="1"/>
  <c r="J22" i="1"/>
  <c r="J20" i="1"/>
  <c r="B7" i="2" l="1"/>
  <c r="F26" i="1"/>
  <c r="F25" i="1"/>
  <c r="F24" i="1"/>
  <c r="F23" i="1"/>
  <c r="F22" i="1"/>
  <c r="F21" i="1"/>
  <c r="F20" i="1"/>
  <c r="B6" i="2" l="1"/>
  <c r="N12" i="1"/>
  <c r="N10" i="1"/>
  <c r="N7" i="1"/>
  <c r="N8" i="1"/>
  <c r="N9" i="1"/>
  <c r="N11" i="1"/>
  <c r="N6" i="1"/>
  <c r="B5" i="2" l="1"/>
  <c r="D14" i="2"/>
  <c r="D13" i="2"/>
  <c r="D12" i="2"/>
  <c r="D11" i="2"/>
  <c r="D10" i="2"/>
  <c r="D9" i="2"/>
  <c r="D8" i="2"/>
  <c r="D7" i="2"/>
  <c r="D6" i="2"/>
  <c r="D5" i="2"/>
  <c r="D4" i="2"/>
  <c r="D3" i="2"/>
  <c r="J12" i="1" l="1"/>
  <c r="J9" i="1"/>
  <c r="J6" i="1"/>
  <c r="F12" i="1"/>
  <c r="F10" i="1"/>
  <c r="F6" i="1"/>
  <c r="F8" i="1" l="1"/>
  <c r="F9" i="1"/>
  <c r="J7" i="1"/>
  <c r="J8" i="1"/>
  <c r="J10" i="1"/>
  <c r="F7" i="1"/>
  <c r="J11" i="1"/>
  <c r="B3" i="2" l="1"/>
  <c r="B4" i="2"/>
  <c r="C7" i="2" l="1"/>
  <c r="C3" i="2"/>
  <c r="C14" i="2"/>
  <c r="C8" i="2"/>
  <c r="C5" i="2"/>
  <c r="C9" i="2"/>
  <c r="C4" i="2"/>
  <c r="C11" i="2"/>
  <c r="C10" i="2"/>
  <c r="C13" i="2"/>
  <c r="C6" i="2"/>
  <c r="C12" i="2"/>
</calcChain>
</file>

<file path=xl/sharedStrings.xml><?xml version="1.0" encoding="utf-8"?>
<sst xmlns="http://schemas.openxmlformats.org/spreadsheetml/2006/main" count="107" uniqueCount="42">
  <si>
    <t>Invoice Payment Days</t>
  </si>
  <si>
    <t>Period 1</t>
  </si>
  <si>
    <t>Period 2</t>
  </si>
  <si>
    <t>Period 3</t>
  </si>
  <si>
    <t>No Of Invs</t>
  </si>
  <si>
    <t>Paid in 30 days</t>
  </si>
  <si>
    <t>%</t>
  </si>
  <si>
    <t>Dept</t>
  </si>
  <si>
    <t>Business</t>
  </si>
  <si>
    <t>Community Services</t>
  </si>
  <si>
    <t>Corporate</t>
  </si>
  <si>
    <t>Finance</t>
  </si>
  <si>
    <t>Regulatory</t>
  </si>
  <si>
    <t>Strategic Management</t>
  </si>
  <si>
    <t>Transformation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</si>
  <si>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</si>
  <si>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</si>
  <si>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</si>
  <si>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</si>
  <si>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</si>
  <si>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</si>
  <si>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</si>
  <si>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</si>
  <si>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</si>
  <si>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BVPI for Month</t>
  </si>
  <si>
    <t>BVPI Rolling Year</t>
  </si>
  <si>
    <t>Target</t>
  </si>
  <si>
    <t>Invoices not paid within 30 days have not been charged late payment interest. Had interest been charged at 2% it would be £56.06</t>
  </si>
  <si>
    <t>Invoices not paid within 30 days have not been charged late payment interest. Had interest been charged at 2% it would be £261.67</t>
  </si>
  <si>
    <t>Invoices not paid within 30 days have not been charged late payment interest. Had interest been charged at 2% it would be £129.18</t>
  </si>
  <si>
    <t>Invoices not paid within 30 days have not been charged late payment interest. Had interest been charged at 2% it would be £155.43</t>
  </si>
  <si>
    <t>Invoices not paid within 30 days have not been charged late payment interest. Had interest been charged at 2% it would be £68.53</t>
  </si>
  <si>
    <t>Invoices not paid within 30 days have not been charged late payment interest. Had interest been charged at 2% it would be £415.87</t>
  </si>
  <si>
    <t>Q1</t>
  </si>
  <si>
    <t>% paid in 30 days</t>
  </si>
  <si>
    <t>Q2</t>
  </si>
  <si>
    <t>Invoices not paid within 30 days have not been charged late payment interest. Had interest been charged at 2% it would be £713.59</t>
  </si>
  <si>
    <t>Invoices not paid within 30 days have not been charged late payment interest. Had interest been charged at 2% it would be £73.27</t>
  </si>
  <si>
    <t>Invoices not paid within 30 days have not been charged late payment interest. Had interest been charged at 2% it would be £724.46</t>
  </si>
  <si>
    <t>Invoices not paid within 30 days have not been charged late payment interest. Had interest been charged at 2% it would be £1,162.52</t>
  </si>
  <si>
    <t>Invoices not paid within 30 days have not been charged late payment interest. Had interest been charged at 2% it would be £8,577.15</t>
  </si>
  <si>
    <t>Invoices not paid within 30 days have not been charged late payment interest. Had interest been charged at 2% it would be £2,351.48.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</si>
</sst>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17" fontId="0" fillId="0" borderId="0" xfId="0" applyNumberFormat="1"/>
    <xf numFmtId="10" fontId="0" fillId="0" borderId="0" xfId="0" applyNumberFormat="1"/>
    <xf numFmtId="0" fontId="0" fillId="2" borderId="0" xfId="0" applyFill="1"/>
    <xf numFmtId="0" fontId="1" fillId="2" borderId="0" xfId="0" applyFont="1" applyFill="1"/>
    <xf numFmtId="4" fontId="1" fillId="2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Payment of Invoices (BVP18) 2020/2021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Summary!$B$2</c:f>
              <c:strCache>
                <c:ptCount val="1"/>
                <c:pt idx="0">
                  <c:v>BVPI for Month</c:v>
                </c:pt>
              </c:strCache>
            </c:strRef>
          </c:tx>
          <c:marker>
            <c:symbol val="circle"/>
            <c:size val="9"/>
          </c:marker>
          <c:cat>
            <c:numRef>
              <c:f>Summary!$A$3:$A$14</c:f>
              <c:numCache>
                <c:formatCode>mmm\-yy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</c:numRef>
          </c:cat>
          <c:val>
            <c:numRef>
              <c:f>Summary!$B$3:$B$14</c:f>
              <c:numCache>
                <c:formatCode>0.00%</c:formatCode>
                <c:ptCount val="12"/>
                <c:pt idx="0">
                  <c:v>0.99141812677508356</c:v>
                </c:pt>
                <c:pt idx="1">
                  <c:v>0.98379729084616319</c:v>
                </c:pt>
                <c:pt idx="2">
                  <c:v>0.99317289639870299</c:v>
                </c:pt>
                <c:pt idx="3">
                  <c:v>0.98975483513582663</c:v>
                </c:pt>
                <c:pt idx="4">
                  <c:v>0.98583668473509334</c:v>
                </c:pt>
                <c:pt idx="5">
                  <c:v>0.97583355500613134</c:v>
                </c:pt>
                <c:pt idx="6">
                  <c:v>0.97822812108526391</c:v>
                </c:pt>
                <c:pt idx="7">
                  <c:v>0.99191676670668261</c:v>
                </c:pt>
                <c:pt idx="8">
                  <c:v>0.98357923109660961</c:v>
                </c:pt>
                <c:pt idx="9">
                  <c:v>0.95173064274457697</c:v>
                </c:pt>
                <c:pt idx="10">
                  <c:v>0.98374892814268577</c:v>
                </c:pt>
                <c:pt idx="11">
                  <c:v>0.98774869609711546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B6-4599-B601-00C84E1C4417}"/>
            </c:ext>
          </c:extLst>
        </c:ser>
        <c:ser>
          <c:idx val="1"/>
          <c:order val="1"/>
          <c:tx>
            <c:strRef>
              <c:f>Summary!$C$2</c:f>
              <c:strCache>
                <c:ptCount val="1"/>
                <c:pt idx="0">
                  <c:v>BVPI Rolling Year</c:v>
                </c:pt>
              </c:strCache>
            </c:strRef>
          </c:tx>
          <c:cat>
            <c:numRef>
              <c:f>Summary!$A$3:$A$14</c:f>
              <c:numCache>
                <c:formatCode>mmm\-yy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</c:numRef>
          </c:cat>
          <c:val>
            <c:numRef>
              <c:f>Summary!$C$3:$C$14</c:f>
              <c:numCache>
                <c:formatCode>0.00%</c:formatCode>
                <c:ptCount val="12"/>
                <c:pt idx="0">
                  <c:v>0.99141812677508356</c:v>
                </c:pt>
                <c:pt idx="1">
                  <c:v>0.98760770881062343</c:v>
                </c:pt>
                <c:pt idx="2">
                  <c:v>0.98946277133998317</c:v>
                </c:pt>
                <c:pt idx="3">
                  <c:v>0.98953578728894409</c:v>
                </c:pt>
                <c:pt idx="4">
                  <c:v>0.98879596677817394</c:v>
                </c:pt>
                <c:pt idx="5">
                  <c:v>0.98663556481616688</c:v>
                </c:pt>
                <c:pt idx="6">
                  <c:v>0.98543450142603795</c:v>
                </c:pt>
                <c:pt idx="7">
                  <c:v>0.98624478458611853</c:v>
                </c:pt>
                <c:pt idx="8">
                  <c:v>0.98594861197617312</c:v>
                </c:pt>
                <c:pt idx="9">
                  <c:v>0.98252681505301354</c:v>
                </c:pt>
                <c:pt idx="10">
                  <c:v>0.9826379162429838</c:v>
                </c:pt>
                <c:pt idx="11">
                  <c:v>0.98306381456416148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6-4599-B601-00C84E1C4417}"/>
            </c:ext>
          </c:extLst>
        </c:ser>
        <c:ser>
          <c:idx val="2"/>
          <c:order val="2"/>
          <c:tx>
            <c:strRef>
              <c:f>Summary!$D$2</c:f>
              <c:strCache>
                <c:ptCount val="1"/>
                <c:pt idx="0">
                  <c:v>Target</c:v>
                </c:pt>
              </c:strCache>
            </c:strRef>
          </c:tx>
          <c:cat>
            <c:numRef>
              <c:f>Summary!$A$3:$A$14</c:f>
              <c:numCache>
                <c:formatCode>mmm\-yy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</c:numRef>
          </c:cat>
          <c:val>
            <c:numRef>
              <c:f>Summary!$D$3:$D$14</c:f>
              <c:numCache>
                <c:formatCode>0.00%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0.97</c:v>
                </c:pt>
                <c:pt idx="6">
                  <c:v>0.97</c:v>
                </c:pt>
                <c:pt idx="7">
                  <c:v>0.97</c:v>
                </c:pt>
                <c:pt idx="8">
                  <c:v>0.97</c:v>
                </c:pt>
                <c:pt idx="9">
                  <c:v>0.97</c:v>
                </c:pt>
                <c:pt idx="10">
                  <c:v>0.97</c:v>
                </c:pt>
                <c:pt idx="11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B6-4599-B601-00C84E1C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8112"/>
        <c:axId val="122500608"/>
      </c:lineChart>
      <c:catAx>
        <c:axId val="721381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22500608"/>
        <c:crosses val="autoZero"/>
        <c:auto val="0"/>
        <c:lblAlgn val="ctr"/>
        <c:lblOffset val="100"/>
        <c:noMultiLvlLbl val="1"/>
      </c:catAx>
      <c:valAx>
        <c:axId val="1225006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2138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470" cy="60902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0.02621</cdr:x>
      <cdr:y>0.27119</cdr:y>
    </cdr:from>
    <cdr:to>
      <cdr:x>0.12458</cdr:x>
      <cdr:y>0.42111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3663" y="165395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4"/>
  <sheetViews>
    <sheetView tabSelected="1" topLeftCell="A28" workbookViewId="0">
      <selection activeCell="M55" sqref="M55"/>
    </sheetView>
  </sheetViews>
  <sheetFormatPr defaultRowHeight="15" x14ac:dyDescent="0.25"/>
  <cols>
    <col min="2" max="2" width="21.140625" bestFit="1" customWidth="1"/>
    <col min="3" max="3" width="2.140625" customWidth="1"/>
    <col min="4" max="4" width="17" customWidth="1"/>
    <col min="5" max="5" width="21" customWidth="1"/>
    <col min="6" max="6" width="11" style="1" customWidth="1"/>
    <col min="7" max="7" width="2.85546875" customWidth="1"/>
    <col min="8" max="8" width="13.5703125" customWidth="1"/>
    <col min="9" max="9" width="21.85546875" customWidth="1"/>
    <col min="10" max="10" width="10.42578125" customWidth="1"/>
    <col min="11" max="11" width="3.7109375" customWidth="1"/>
    <col min="12" max="12" width="10.140625" bestFit="1" customWidth="1"/>
    <col min="13" max="13" width="22" customWidth="1"/>
    <col min="16" max="16" width="10.140625" style="4" bestFit="1" customWidth="1"/>
    <col min="17" max="17" width="14" style="4" bestFit="1" customWidth="1"/>
    <col min="18" max="18" width="16" style="4" bestFit="1" customWidth="1"/>
  </cols>
  <sheetData>
    <row r="1" spans="2:18" x14ac:dyDescent="0.25">
      <c r="P1" s="5" t="s">
        <v>33</v>
      </c>
    </row>
    <row r="2" spans="2:18" x14ac:dyDescent="0.25">
      <c r="B2" t="s">
        <v>0</v>
      </c>
      <c r="E2" t="s">
        <v>1</v>
      </c>
      <c r="I2" t="s">
        <v>2</v>
      </c>
      <c r="M2" t="s">
        <v>3</v>
      </c>
      <c r="P2" s="4" t="s">
        <v>4</v>
      </c>
      <c r="Q2" s="4" t="s">
        <v>5</v>
      </c>
      <c r="R2" s="5" t="s">
        <v>34</v>
      </c>
    </row>
    <row r="3" spans="2:18" x14ac:dyDescent="0.25">
      <c r="D3" t="s">
        <v>4</v>
      </c>
      <c r="E3" t="s">
        <v>5</v>
      </c>
      <c r="F3" s="1" t="s">
        <v>6</v>
      </c>
      <c r="H3" t="s">
        <v>4</v>
      </c>
      <c r="I3" t="s">
        <v>5</v>
      </c>
      <c r="J3" t="s">
        <v>6</v>
      </c>
      <c r="L3" t="s">
        <v>4</v>
      </c>
      <c r="M3" t="s">
        <v>5</v>
      </c>
      <c r="N3" t="s">
        <v>6</v>
      </c>
    </row>
    <row r="4" spans="2:18" x14ac:dyDescent="0.25">
      <c r="B4" t="s">
        <v>7</v>
      </c>
    </row>
    <row r="5" spans="2:18" ht="6" customHeight="1" x14ac:dyDescent="0.25"/>
    <row r="6" spans="2:18" x14ac:dyDescent="0.25">
      <c r="B6" t="s">
        <v>8</v>
      </c>
      <c r="D6">
        <v>57</v>
      </c>
      <c r="E6">
        <v>56</v>
      </c>
      <c r="F6" s="1">
        <f>(-D6+-E6)/-D6*100-100</f>
        <v>98.245614035087726</v>
      </c>
      <c r="H6">
        <v>72</v>
      </c>
      <c r="I6">
        <v>71</v>
      </c>
      <c r="J6" s="1">
        <f>(-H6+-I6)/-H6*100-100</f>
        <v>98.611111111111114</v>
      </c>
      <c r="L6">
        <v>61</v>
      </c>
      <c r="M6">
        <v>61</v>
      </c>
      <c r="N6" s="1">
        <f>(-L6+-M6)/-L6*100-100</f>
        <v>100</v>
      </c>
    </row>
    <row r="7" spans="2:18" x14ac:dyDescent="0.25">
      <c r="B7" t="s">
        <v>9</v>
      </c>
      <c r="D7">
        <v>71</v>
      </c>
      <c r="E7">
        <v>71</v>
      </c>
      <c r="F7" s="1">
        <f>(-D7+-E7)/-D7*100-100</f>
        <v>100</v>
      </c>
      <c r="H7">
        <v>60</v>
      </c>
      <c r="I7">
        <v>59</v>
      </c>
      <c r="J7" s="1">
        <f t="shared" ref="J7:J11" si="0">(-H7+-I7)/-H7*100-100</f>
        <v>98.333333333333343</v>
      </c>
      <c r="L7">
        <v>51</v>
      </c>
      <c r="M7">
        <v>51</v>
      </c>
      <c r="N7" s="1">
        <f t="shared" ref="N7:N12" si="1">(-L7+-M7)/-L7*100-100</f>
        <v>100</v>
      </c>
    </row>
    <row r="8" spans="2:18" x14ac:dyDescent="0.25">
      <c r="B8" t="s">
        <v>10</v>
      </c>
      <c r="D8">
        <v>13</v>
      </c>
      <c r="E8">
        <v>13</v>
      </c>
      <c r="F8" s="1">
        <f>(-D8+-E8)/-D8*100-100</f>
        <v>100</v>
      </c>
      <c r="H8">
        <v>2</v>
      </c>
      <c r="I8">
        <v>2</v>
      </c>
      <c r="J8" s="1">
        <f t="shared" si="0"/>
        <v>100</v>
      </c>
      <c r="L8">
        <v>2</v>
      </c>
      <c r="M8">
        <v>2</v>
      </c>
      <c r="N8" s="1">
        <f t="shared" si="1"/>
        <v>100</v>
      </c>
    </row>
    <row r="9" spans="2:18" x14ac:dyDescent="0.25">
      <c r="B9" t="s">
        <v>11</v>
      </c>
      <c r="D9">
        <v>40</v>
      </c>
      <c r="E9">
        <v>40</v>
      </c>
      <c r="F9" s="1">
        <f t="shared" ref="F9:F12" si="2">(-D9+-E9)/-D9*100-100</f>
        <v>100</v>
      </c>
      <c r="H9">
        <v>30</v>
      </c>
      <c r="I9">
        <v>30</v>
      </c>
      <c r="J9" s="1">
        <f t="shared" si="0"/>
        <v>100</v>
      </c>
      <c r="L9">
        <v>27</v>
      </c>
      <c r="M9">
        <v>26</v>
      </c>
      <c r="N9" s="1">
        <f t="shared" si="1"/>
        <v>96.296296296296305</v>
      </c>
    </row>
    <row r="10" spans="2:18" x14ac:dyDescent="0.25">
      <c r="B10" t="s">
        <v>12</v>
      </c>
      <c r="D10">
        <v>80</v>
      </c>
      <c r="E10">
        <v>80</v>
      </c>
      <c r="F10" s="1">
        <f t="shared" si="2"/>
        <v>100</v>
      </c>
      <c r="H10">
        <v>76</v>
      </c>
      <c r="I10">
        <v>74</v>
      </c>
      <c r="J10" s="1">
        <f t="shared" si="0"/>
        <v>97.368421052631561</v>
      </c>
      <c r="L10">
        <v>93</v>
      </c>
      <c r="M10">
        <v>93</v>
      </c>
      <c r="N10" s="1">
        <f t="shared" si="1"/>
        <v>100</v>
      </c>
    </row>
    <row r="11" spans="2:18" x14ac:dyDescent="0.25">
      <c r="B11" t="s">
        <v>13</v>
      </c>
      <c r="D11">
        <v>44</v>
      </c>
      <c r="E11">
        <v>43</v>
      </c>
      <c r="F11" s="1">
        <f t="shared" si="2"/>
        <v>97.72727272727272</v>
      </c>
      <c r="H11">
        <v>48</v>
      </c>
      <c r="I11">
        <v>47</v>
      </c>
      <c r="J11" s="1">
        <f t="shared" si="0"/>
        <v>97.916666666666686</v>
      </c>
      <c r="L11">
        <v>38</v>
      </c>
      <c r="M11">
        <v>38</v>
      </c>
      <c r="N11" s="1">
        <f t="shared" si="1"/>
        <v>100</v>
      </c>
    </row>
    <row r="12" spans="2:18" x14ac:dyDescent="0.25">
      <c r="B12" t="s">
        <v>14</v>
      </c>
      <c r="D12">
        <v>101</v>
      </c>
      <c r="E12">
        <v>99</v>
      </c>
      <c r="F12" s="1">
        <f t="shared" si="2"/>
        <v>98.019801980198025</v>
      </c>
      <c r="H12">
        <v>84</v>
      </c>
      <c r="I12">
        <v>81</v>
      </c>
      <c r="J12" s="1">
        <f t="shared" ref="J12" si="3">(-H12+-I12)/-H12*100-100</f>
        <v>96.428571428571416</v>
      </c>
      <c r="L12">
        <v>93</v>
      </c>
      <c r="M12">
        <v>92</v>
      </c>
      <c r="N12" s="1">
        <f t="shared" si="1"/>
        <v>98.924731182795711</v>
      </c>
      <c r="P12" s="5"/>
      <c r="Q12" s="5"/>
      <c r="R12" s="5"/>
    </row>
    <row r="13" spans="2:18" s="7" customFormat="1" x14ac:dyDescent="0.25">
      <c r="D13" s="5">
        <f>SUM(D6:D12)</f>
        <v>406</v>
      </c>
      <c r="E13" s="5">
        <f>SUM(E6:E12)</f>
        <v>402</v>
      </c>
      <c r="F13" s="6">
        <f>E13/D13</f>
        <v>0.99014778325123154</v>
      </c>
      <c r="G13" s="4"/>
      <c r="H13" s="5">
        <f>SUM(H6:H12)</f>
        <v>372</v>
      </c>
      <c r="I13" s="5">
        <f>SUM(I6:I12)</f>
        <v>364</v>
      </c>
      <c r="J13" s="6">
        <f>I13/H13</f>
        <v>0.978494623655914</v>
      </c>
      <c r="K13" s="4"/>
      <c r="L13" s="5">
        <f>SUM(L6:L12)</f>
        <v>365</v>
      </c>
      <c r="M13" s="5">
        <f>SUM(M6:M12)</f>
        <v>363</v>
      </c>
      <c r="N13" s="6">
        <f>M13/L13</f>
        <v>0.9945205479452055</v>
      </c>
      <c r="O13" s="4"/>
      <c r="P13" s="5">
        <f>L13+H13+D13</f>
        <v>1143</v>
      </c>
      <c r="Q13" s="5">
        <f>M13+I13+E13</f>
        <v>1129</v>
      </c>
      <c r="R13" s="5">
        <f>Q13/P13*100</f>
        <v>98.775153105861762</v>
      </c>
    </row>
    <row r="14" spans="2:18" x14ac:dyDescent="0.25">
      <c r="J14" s="1"/>
      <c r="N14" s="1"/>
      <c r="P14" s="5"/>
      <c r="Q14" s="5"/>
      <c r="R14" s="5"/>
    </row>
    <row r="15" spans="2:18" x14ac:dyDescent="0.25">
      <c r="J15" s="1"/>
      <c r="N15" s="1"/>
    </row>
    <row r="16" spans="2:18" x14ac:dyDescent="0.25">
      <c r="B16" t="s">
        <v>0</v>
      </c>
      <c r="E16" t="s">
        <v>15</v>
      </c>
      <c r="I16" t="s">
        <v>16</v>
      </c>
      <c r="M16" t="s">
        <v>17</v>
      </c>
      <c r="P16" s="5" t="s">
        <v>35</v>
      </c>
    </row>
    <row r="17" spans="2:18" x14ac:dyDescent="0.25">
      <c r="D17" t="s">
        <v>4</v>
      </c>
      <c r="E17" t="s">
        <v>5</v>
      </c>
      <c r="F17" s="1" t="s">
        <v>6</v>
      </c>
      <c r="H17" t="s">
        <v>4</v>
      </c>
      <c r="I17" t="s">
        <v>5</v>
      </c>
      <c r="J17" t="s">
        <v>6</v>
      </c>
      <c r="L17" t="s">
        <v>4</v>
      </c>
      <c r="M17" t="s">
        <v>5</v>
      </c>
      <c r="N17" t="s">
        <v>6</v>
      </c>
      <c r="P17" s="4" t="s">
        <v>4</v>
      </c>
      <c r="Q17" s="4" t="s">
        <v>5</v>
      </c>
      <c r="R17" s="5" t="s">
        <v>34</v>
      </c>
    </row>
    <row r="18" spans="2:18" x14ac:dyDescent="0.25">
      <c r="B18" t="s">
        <v>7</v>
      </c>
    </row>
    <row r="19" spans="2:18" ht="3.75" customHeight="1" x14ac:dyDescent="0.25">
      <c r="B19" s="2"/>
    </row>
    <row r="20" spans="2:18" x14ac:dyDescent="0.25">
      <c r="B20" t="s">
        <v>8</v>
      </c>
      <c r="D20">
        <v>93</v>
      </c>
      <c r="E20">
        <v>92</v>
      </c>
      <c r="F20" s="1">
        <f>(-D20+-E20)/-D20*100-100</f>
        <v>98.924731182795711</v>
      </c>
      <c r="H20">
        <v>76</v>
      </c>
      <c r="I20">
        <v>72</v>
      </c>
      <c r="J20" s="1">
        <f>(-H20+-I20)/-H20*100-100</f>
        <v>94.73684210526315</v>
      </c>
      <c r="L20">
        <v>108</v>
      </c>
      <c r="M20">
        <v>105</v>
      </c>
      <c r="N20" s="1">
        <f>(-L20+-M20)/-L20*100-100</f>
        <v>97.222222222222229</v>
      </c>
    </row>
    <row r="21" spans="2:18" x14ac:dyDescent="0.25">
      <c r="B21" t="s">
        <v>9</v>
      </c>
      <c r="D21">
        <v>36</v>
      </c>
      <c r="E21">
        <v>36</v>
      </c>
      <c r="F21" s="1">
        <f>(-D21+-E21)/-D21*100-100</f>
        <v>100</v>
      </c>
      <c r="H21">
        <v>33</v>
      </c>
      <c r="I21">
        <v>33</v>
      </c>
      <c r="J21" s="1">
        <f>(-H21+-I21)/-H21*100-100</f>
        <v>100</v>
      </c>
      <c r="L21">
        <v>53</v>
      </c>
      <c r="M21">
        <v>51</v>
      </c>
      <c r="N21" s="1">
        <f>(-L21+-M21)/-L21*100-100</f>
        <v>96.226415094339615</v>
      </c>
    </row>
    <row r="22" spans="2:18" x14ac:dyDescent="0.25">
      <c r="B22" t="s">
        <v>10</v>
      </c>
      <c r="D22">
        <v>7</v>
      </c>
      <c r="E22">
        <v>7</v>
      </c>
      <c r="F22" s="1">
        <f>(-D22+-E22)/-D22*100-100</f>
        <v>100</v>
      </c>
      <c r="H22">
        <v>4</v>
      </c>
      <c r="I22">
        <v>4</v>
      </c>
      <c r="J22" s="1">
        <f>(-H22+-I22)/-H22*100-100</f>
        <v>100</v>
      </c>
      <c r="L22">
        <v>7</v>
      </c>
      <c r="M22">
        <v>7</v>
      </c>
      <c r="N22" s="1">
        <f>(-L22+-M22)/-L22*100-100</f>
        <v>100</v>
      </c>
    </row>
    <row r="23" spans="2:18" x14ac:dyDescent="0.25">
      <c r="B23" t="s">
        <v>11</v>
      </c>
      <c r="D23">
        <v>53</v>
      </c>
      <c r="E23">
        <v>52</v>
      </c>
      <c r="F23" s="1">
        <f t="shared" ref="F23:F26" si="4">(-D23+-E23)/-D23*100-100</f>
        <v>98.113207547169822</v>
      </c>
      <c r="H23">
        <v>31</v>
      </c>
      <c r="I23">
        <v>31</v>
      </c>
      <c r="J23" s="1">
        <f t="shared" ref="J23:J26" si="5">(-H23+-I23)/-H23*100-100</f>
        <v>100</v>
      </c>
      <c r="L23">
        <v>48</v>
      </c>
      <c r="M23">
        <v>47</v>
      </c>
      <c r="N23" s="1">
        <f t="shared" ref="N23:N26" si="6">(-L23+-M23)/-L23*100-100</f>
        <v>97.916666666666686</v>
      </c>
    </row>
    <row r="24" spans="2:18" x14ac:dyDescent="0.25">
      <c r="B24" t="s">
        <v>12</v>
      </c>
      <c r="D24">
        <v>87</v>
      </c>
      <c r="E24">
        <v>86</v>
      </c>
      <c r="F24" s="1">
        <f t="shared" si="4"/>
        <v>98.850574712643663</v>
      </c>
      <c r="H24">
        <v>51</v>
      </c>
      <c r="I24">
        <v>51</v>
      </c>
      <c r="J24" s="1">
        <f t="shared" si="5"/>
        <v>100</v>
      </c>
      <c r="L24">
        <v>82</v>
      </c>
      <c r="M24">
        <v>80</v>
      </c>
      <c r="N24" s="1">
        <f t="shared" si="6"/>
        <v>97.560975609756099</v>
      </c>
    </row>
    <row r="25" spans="2:18" x14ac:dyDescent="0.25">
      <c r="B25" t="s">
        <v>13</v>
      </c>
      <c r="D25">
        <v>33</v>
      </c>
      <c r="E25">
        <v>32</v>
      </c>
      <c r="F25" s="1">
        <f>(-D11+-E11)/-D11*100-100</f>
        <v>97.72727272727272</v>
      </c>
      <c r="H25">
        <v>43</v>
      </c>
      <c r="I25">
        <v>41</v>
      </c>
      <c r="J25" s="1">
        <f t="shared" si="5"/>
        <v>95.348837209302303</v>
      </c>
      <c r="L25">
        <v>61</v>
      </c>
      <c r="M25">
        <v>59</v>
      </c>
      <c r="N25" s="1">
        <f t="shared" si="6"/>
        <v>96.721311475409834</v>
      </c>
    </row>
    <row r="26" spans="2:18" x14ac:dyDescent="0.25">
      <c r="B26" t="s">
        <v>14</v>
      </c>
      <c r="D26">
        <v>127</v>
      </c>
      <c r="E26">
        <v>126</v>
      </c>
      <c r="F26" s="1">
        <f t="shared" si="4"/>
        <v>99.212598425196859</v>
      </c>
      <c r="H26">
        <v>89</v>
      </c>
      <c r="I26">
        <v>89</v>
      </c>
      <c r="J26" s="1">
        <f t="shared" si="5"/>
        <v>100</v>
      </c>
      <c r="L26">
        <v>117</v>
      </c>
      <c r="M26">
        <v>114</v>
      </c>
      <c r="N26" s="1">
        <f t="shared" si="6"/>
        <v>97.435897435897459</v>
      </c>
    </row>
    <row r="27" spans="2:18" s="7" customFormat="1" x14ac:dyDescent="0.25">
      <c r="D27" s="5">
        <f>SUM(D20:D26)</f>
        <v>436</v>
      </c>
      <c r="E27" s="5">
        <f>SUM(E20:E26)</f>
        <v>431</v>
      </c>
      <c r="F27" s="6">
        <f>E27/D27</f>
        <v>0.98853211009174313</v>
      </c>
      <c r="G27" s="4"/>
      <c r="H27" s="5">
        <f>SUM(H20:H26)</f>
        <v>327</v>
      </c>
      <c r="I27" s="5">
        <f>SUM(I20:I26)</f>
        <v>321</v>
      </c>
      <c r="J27" s="6">
        <f>I27/H27</f>
        <v>0.98165137614678899</v>
      </c>
      <c r="K27" s="4"/>
      <c r="L27" s="5">
        <f>SUM(L20:L26)</f>
        <v>476</v>
      </c>
      <c r="M27" s="5">
        <f>SUM(M20:M26)</f>
        <v>463</v>
      </c>
      <c r="N27" s="6">
        <f>M27/L27</f>
        <v>0.97268907563025209</v>
      </c>
      <c r="O27" s="4"/>
      <c r="P27" s="5">
        <f>L27+H27+D27</f>
        <v>1239</v>
      </c>
      <c r="Q27" s="5">
        <f>M27+I27+E27</f>
        <v>1215</v>
      </c>
      <c r="R27" s="5">
        <f>Q27/P27*100</f>
        <v>98.062953995157386</v>
      </c>
    </row>
    <row r="28" spans="2:18" x14ac:dyDescent="0.25">
      <c r="I28">
        <v>33</v>
      </c>
    </row>
    <row r="30" spans="2:18" x14ac:dyDescent="0.25">
      <c r="B30" t="s">
        <v>0</v>
      </c>
      <c r="E30" t="s">
        <v>18</v>
      </c>
      <c r="I30" t="s">
        <v>19</v>
      </c>
      <c r="M30" t="s">
        <v>20</v>
      </c>
    </row>
    <row r="31" spans="2:18" x14ac:dyDescent="0.25">
      <c r="D31" t="s">
        <v>4</v>
      </c>
      <c r="E31" t="s">
        <v>5</v>
      </c>
      <c r="F31" s="1" t="s">
        <v>6</v>
      </c>
      <c r="H31" t="s">
        <v>4</v>
      </c>
      <c r="I31" t="s">
        <v>5</v>
      </c>
      <c r="J31" t="s">
        <v>6</v>
      </c>
      <c r="L31" t="s">
        <v>4</v>
      </c>
      <c r="M31" t="s">
        <v>5</v>
      </c>
      <c r="N31" t="s">
        <v>6</v>
      </c>
    </row>
    <row r="32" spans="2:18" x14ac:dyDescent="0.25">
      <c r="B32" t="s">
        <v>7</v>
      </c>
    </row>
    <row r="33" spans="2:18" ht="3.75" customHeight="1" x14ac:dyDescent="0.25">
      <c r="B33" s="2"/>
    </row>
    <row r="34" spans="2:18" x14ac:dyDescent="0.25">
      <c r="B34" t="s">
        <v>8</v>
      </c>
      <c r="D34">
        <v>91</v>
      </c>
      <c r="E34">
        <v>90</v>
      </c>
      <c r="F34" s="1">
        <f>(-D34+-E34)/-D34*100-100</f>
        <v>98.901098901098919</v>
      </c>
      <c r="H34">
        <v>94</v>
      </c>
      <c r="I34">
        <v>94</v>
      </c>
      <c r="J34" s="1">
        <f>(-H34+-I34)/-H34*100-100</f>
        <v>100</v>
      </c>
      <c r="L34">
        <v>76</v>
      </c>
      <c r="M34">
        <v>73</v>
      </c>
      <c r="N34" s="1">
        <f>(-L34+-M34)/-L34*100-100</f>
        <v>96.05263157894737</v>
      </c>
    </row>
    <row r="35" spans="2:18" x14ac:dyDescent="0.25">
      <c r="B35" t="s">
        <v>9</v>
      </c>
      <c r="D35">
        <v>54</v>
      </c>
      <c r="E35">
        <v>48</v>
      </c>
      <c r="F35" s="1">
        <f>(-D35+-E35)/-D35*100-100</f>
        <v>88.888888888888886</v>
      </c>
      <c r="H35">
        <v>85</v>
      </c>
      <c r="I35">
        <v>81</v>
      </c>
      <c r="J35" s="1">
        <f>(-H35+-I35)/-H35*100-100</f>
        <v>95.294117647058812</v>
      </c>
      <c r="L35">
        <v>53</v>
      </c>
      <c r="M35">
        <v>49</v>
      </c>
      <c r="N35" s="1">
        <f>(-L35+-M35)/-L35*100-100</f>
        <v>92.452830188679258</v>
      </c>
    </row>
    <row r="36" spans="2:18" x14ac:dyDescent="0.25">
      <c r="B36" t="s">
        <v>10</v>
      </c>
      <c r="D36">
        <v>7</v>
      </c>
      <c r="E36">
        <v>7</v>
      </c>
      <c r="F36" s="1">
        <f>(-D36+-E36)/-D36*100-100</f>
        <v>100</v>
      </c>
      <c r="H36">
        <v>8</v>
      </c>
      <c r="I36">
        <v>8</v>
      </c>
      <c r="J36" s="1">
        <f>(-H36+-I36)/-H36*100-100</f>
        <v>100</v>
      </c>
      <c r="L36">
        <v>12</v>
      </c>
      <c r="M36">
        <v>12</v>
      </c>
      <c r="N36" s="1">
        <f>(-L36+-M36)/-L36*100-100</f>
        <v>100</v>
      </c>
    </row>
    <row r="37" spans="2:18" x14ac:dyDescent="0.25">
      <c r="B37" t="s">
        <v>11</v>
      </c>
      <c r="D37">
        <v>34</v>
      </c>
      <c r="E37">
        <v>34</v>
      </c>
      <c r="F37" s="1">
        <f t="shared" ref="F37:F40" si="7">(-D37+-E37)/-D37*100-100</f>
        <v>100</v>
      </c>
      <c r="H37">
        <v>22</v>
      </c>
      <c r="I37">
        <v>22</v>
      </c>
      <c r="J37" s="1">
        <f t="shared" ref="J37:J40" si="8">(-H37+-I37)/-H37*100-100</f>
        <v>100</v>
      </c>
      <c r="L37">
        <v>26</v>
      </c>
      <c r="M37">
        <v>26</v>
      </c>
      <c r="N37" s="1">
        <f t="shared" ref="N37:N40" si="9">(-L37+-M37)/-L37*100-100</f>
        <v>100</v>
      </c>
    </row>
    <row r="38" spans="2:18" x14ac:dyDescent="0.25">
      <c r="B38" t="s">
        <v>12</v>
      </c>
      <c r="D38">
        <v>66</v>
      </c>
      <c r="E38">
        <v>64</v>
      </c>
      <c r="F38" s="1">
        <f t="shared" si="7"/>
        <v>96.969696969696969</v>
      </c>
      <c r="H38">
        <v>63</v>
      </c>
      <c r="I38">
        <v>63</v>
      </c>
      <c r="J38" s="1">
        <f t="shared" si="8"/>
        <v>100</v>
      </c>
      <c r="L38">
        <v>49</v>
      </c>
      <c r="M38">
        <v>49</v>
      </c>
      <c r="N38" s="1">
        <f t="shared" si="9"/>
        <v>100</v>
      </c>
    </row>
    <row r="39" spans="2:18" x14ac:dyDescent="0.25">
      <c r="B39" t="s">
        <v>13</v>
      </c>
      <c r="D39">
        <v>57</v>
      </c>
      <c r="E39">
        <v>57</v>
      </c>
      <c r="F39" s="1">
        <f t="shared" si="7"/>
        <v>100</v>
      </c>
      <c r="H39">
        <v>63</v>
      </c>
      <c r="I39">
        <v>63</v>
      </c>
      <c r="J39" s="1">
        <f t="shared" si="8"/>
        <v>100</v>
      </c>
      <c r="L39">
        <v>72</v>
      </c>
      <c r="M39">
        <v>72</v>
      </c>
      <c r="N39" s="1">
        <f t="shared" si="9"/>
        <v>100</v>
      </c>
    </row>
    <row r="40" spans="2:18" x14ac:dyDescent="0.25">
      <c r="B40" t="s">
        <v>14</v>
      </c>
      <c r="D40">
        <v>87</v>
      </c>
      <c r="E40">
        <v>87</v>
      </c>
      <c r="F40" s="1">
        <f t="shared" si="7"/>
        <v>100</v>
      </c>
      <c r="H40">
        <v>105</v>
      </c>
      <c r="I40">
        <v>104</v>
      </c>
      <c r="J40" s="1">
        <f t="shared" si="8"/>
        <v>99.047619047619037</v>
      </c>
      <c r="L40">
        <v>66</v>
      </c>
      <c r="M40">
        <v>66</v>
      </c>
      <c r="N40" s="1">
        <f t="shared" si="9"/>
        <v>100</v>
      </c>
    </row>
    <row r="41" spans="2:18" x14ac:dyDescent="0.25">
      <c r="B41" s="4"/>
      <c r="C41" s="4"/>
      <c r="D41" s="5">
        <f>SUM(D34:D40)</f>
        <v>396</v>
      </c>
      <c r="E41" s="5">
        <f>SUM(E34:E40)</f>
        <v>387</v>
      </c>
      <c r="F41" s="6">
        <f>E41/D41</f>
        <v>0.97727272727272729</v>
      </c>
      <c r="G41" s="4"/>
      <c r="H41" s="5">
        <f>SUM(H34:H40)</f>
        <v>440</v>
      </c>
      <c r="I41" s="5">
        <f t="shared" ref="I41" si="10">SUM(I34:I40)</f>
        <v>435</v>
      </c>
      <c r="J41" s="6">
        <f>I41/H41</f>
        <v>0.98863636363636365</v>
      </c>
      <c r="K41" s="4"/>
      <c r="L41" s="5">
        <f>SUM(L34:L40)</f>
        <v>354</v>
      </c>
      <c r="M41" s="5">
        <f>SUM(M34:M40)</f>
        <v>347</v>
      </c>
      <c r="N41" s="6">
        <f>M41/L41</f>
        <v>0.98022598870056499</v>
      </c>
      <c r="O41" s="4"/>
      <c r="P41" s="5">
        <f>L41+H41+D41</f>
        <v>1190</v>
      </c>
      <c r="Q41" s="5">
        <f>M41+I41+E41</f>
        <v>1169</v>
      </c>
      <c r="R41" s="5">
        <f>Q41/P41*100</f>
        <v>98.235294117647058</v>
      </c>
    </row>
    <row r="43" spans="2:18" x14ac:dyDescent="0.25">
      <c r="B43" t="s">
        <v>0</v>
      </c>
      <c r="E43" t="s">
        <v>21</v>
      </c>
      <c r="I43" t="s">
        <v>22</v>
      </c>
      <c r="M43" t="s">
        <v>23</v>
      </c>
    </row>
    <row r="44" spans="2:18" x14ac:dyDescent="0.25">
      <c r="D44" t="s">
        <v>4</v>
      </c>
      <c r="E44" t="s">
        <v>5</v>
      </c>
      <c r="F44" s="1" t="s">
        <v>6</v>
      </c>
      <c r="H44" t="s">
        <v>4</v>
      </c>
      <c r="I44" t="s">
        <v>5</v>
      </c>
      <c r="J44" t="s">
        <v>6</v>
      </c>
      <c r="L44" t="s">
        <v>4</v>
      </c>
      <c r="M44" t="s">
        <v>5</v>
      </c>
      <c r="N44" t="s">
        <v>6</v>
      </c>
    </row>
    <row r="45" spans="2:18" x14ac:dyDescent="0.25">
      <c r="B45" t="s">
        <v>7</v>
      </c>
    </row>
    <row r="46" spans="2:18" ht="3.75" customHeight="1" x14ac:dyDescent="0.25">
      <c r="B46" s="2"/>
    </row>
    <row r="47" spans="2:18" x14ac:dyDescent="0.25">
      <c r="B47" t="s">
        <v>8</v>
      </c>
      <c r="D47">
        <v>115</v>
      </c>
      <c r="E47">
        <v>110</v>
      </c>
      <c r="F47" s="1">
        <f>(-D47+-E47)/-D47*100-100</f>
        <v>95.65217391304347</v>
      </c>
      <c r="H47">
        <v>92</v>
      </c>
      <c r="I47">
        <v>92</v>
      </c>
      <c r="J47" s="1">
        <f>(-H47+-I47)/-H47*100-100</f>
        <v>100</v>
      </c>
      <c r="L47">
        <v>113</v>
      </c>
      <c r="M47">
        <v>112</v>
      </c>
      <c r="N47" s="1">
        <f>(-L47+-M47)/-L47*100-100</f>
        <v>99.115044247787608</v>
      </c>
    </row>
    <row r="48" spans="2:18" x14ac:dyDescent="0.25">
      <c r="B48" t="s">
        <v>9</v>
      </c>
      <c r="D48">
        <v>47</v>
      </c>
      <c r="E48">
        <v>42</v>
      </c>
      <c r="F48" s="1">
        <f>(-D48+-E48)/-D48*100-100</f>
        <v>89.361702127659584</v>
      </c>
      <c r="H48">
        <v>49</v>
      </c>
      <c r="I48">
        <v>47</v>
      </c>
      <c r="J48" s="1">
        <f>(-H48+-I48)/-H48*100-100</f>
        <v>95.918367346938766</v>
      </c>
      <c r="L48">
        <v>85</v>
      </c>
      <c r="M48">
        <v>81</v>
      </c>
      <c r="N48" s="1">
        <f>(-L48+-M48)/-L48*100-100</f>
        <v>95.294117647058812</v>
      </c>
    </row>
    <row r="49" spans="2:18" x14ac:dyDescent="0.25">
      <c r="B49" t="s">
        <v>10</v>
      </c>
      <c r="D49">
        <v>7</v>
      </c>
      <c r="E49">
        <v>6</v>
      </c>
      <c r="F49" s="1">
        <f>(-D49+-E49)/-D49*100-100</f>
        <v>85.714285714285722</v>
      </c>
      <c r="H49">
        <v>9</v>
      </c>
      <c r="I49">
        <v>9</v>
      </c>
      <c r="J49" s="1">
        <f>(-H49+-I49)/-H49*100-100</f>
        <v>100</v>
      </c>
      <c r="L49">
        <v>12</v>
      </c>
      <c r="M49">
        <v>12</v>
      </c>
      <c r="N49" s="1">
        <f>(-L49+-M49)/-L49*100-100</f>
        <v>100</v>
      </c>
    </row>
    <row r="50" spans="2:18" x14ac:dyDescent="0.25">
      <c r="B50" t="s">
        <v>11</v>
      </c>
      <c r="D50">
        <v>27</v>
      </c>
      <c r="E50">
        <v>26</v>
      </c>
      <c r="F50" s="1">
        <f t="shared" ref="F50:F53" si="11">(-D50+-E50)/-D50*100-100</f>
        <v>96.296296296296305</v>
      </c>
      <c r="H50">
        <v>36</v>
      </c>
      <c r="I50">
        <v>36</v>
      </c>
      <c r="J50" s="1">
        <f t="shared" ref="J50:J53" si="12">(-H50+-I50)/-H50*100-100</f>
        <v>100</v>
      </c>
      <c r="L50">
        <v>30</v>
      </c>
      <c r="M50">
        <v>30</v>
      </c>
      <c r="N50" s="1">
        <f t="shared" ref="N50:N53" si="13">(-L50+-M50)/-L50*100-100</f>
        <v>100</v>
      </c>
    </row>
    <row r="51" spans="2:18" x14ac:dyDescent="0.25">
      <c r="B51" t="s">
        <v>12</v>
      </c>
      <c r="D51">
        <v>56</v>
      </c>
      <c r="E51">
        <v>56</v>
      </c>
      <c r="F51" s="1">
        <f t="shared" si="11"/>
        <v>100</v>
      </c>
      <c r="H51">
        <v>60</v>
      </c>
      <c r="I51">
        <v>58</v>
      </c>
      <c r="J51" s="1">
        <f t="shared" si="12"/>
        <v>96.666666666666657</v>
      </c>
      <c r="L51">
        <v>82</v>
      </c>
      <c r="M51">
        <v>82</v>
      </c>
      <c r="N51" s="1">
        <f t="shared" si="13"/>
        <v>100</v>
      </c>
    </row>
    <row r="52" spans="2:18" x14ac:dyDescent="0.25">
      <c r="B52" t="s">
        <v>13</v>
      </c>
      <c r="D52">
        <v>65</v>
      </c>
      <c r="E52">
        <v>65</v>
      </c>
      <c r="F52" s="1">
        <f t="shared" si="11"/>
        <v>100</v>
      </c>
      <c r="H52">
        <v>50</v>
      </c>
      <c r="I52">
        <v>49</v>
      </c>
      <c r="J52" s="1">
        <f t="shared" si="12"/>
        <v>98</v>
      </c>
      <c r="L52">
        <v>67</v>
      </c>
      <c r="M52">
        <v>65</v>
      </c>
      <c r="N52" s="1">
        <f t="shared" si="13"/>
        <v>97.014925373134332</v>
      </c>
    </row>
    <row r="53" spans="2:18" x14ac:dyDescent="0.25">
      <c r="B53" t="s">
        <v>14</v>
      </c>
      <c r="D53">
        <v>123</v>
      </c>
      <c r="E53">
        <v>122</v>
      </c>
      <c r="F53" s="1">
        <f t="shared" si="11"/>
        <v>99.1869918699187</v>
      </c>
      <c r="H53">
        <v>102</v>
      </c>
      <c r="I53">
        <v>100</v>
      </c>
      <c r="J53" s="1">
        <f t="shared" si="12"/>
        <v>98.039215686274531</v>
      </c>
      <c r="L53">
        <v>77</v>
      </c>
      <c r="M53">
        <v>77</v>
      </c>
      <c r="N53" s="1">
        <f t="shared" si="13"/>
        <v>100</v>
      </c>
    </row>
    <row r="54" spans="2:18" x14ac:dyDescent="0.25">
      <c r="B54" s="4"/>
      <c r="C54" s="4"/>
      <c r="D54" s="5">
        <f>SUM(D47:D53)</f>
        <v>440</v>
      </c>
      <c r="E54" s="5">
        <f>SUM(E47:E53)</f>
        <v>427</v>
      </c>
      <c r="F54" s="6">
        <f>E54/D54</f>
        <v>0.97045454545454546</v>
      </c>
      <c r="G54" s="4"/>
      <c r="H54" s="5">
        <f>SUM(H47:H53)</f>
        <v>398</v>
      </c>
      <c r="I54" s="5">
        <f t="shared" ref="I54" si="14">SUM(I47:I53)</f>
        <v>391</v>
      </c>
      <c r="J54" s="6">
        <f>I54/H54</f>
        <v>0.98241206030150752</v>
      </c>
      <c r="K54" s="4"/>
      <c r="L54" s="5">
        <f>SUM(L47:L53)</f>
        <v>466</v>
      </c>
      <c r="M54" s="5">
        <f>SUM(M47:M53)</f>
        <v>459</v>
      </c>
      <c r="N54" s="6">
        <f>M54/L54</f>
        <v>0.98497854077253222</v>
      </c>
      <c r="O54" s="4"/>
      <c r="P54" s="5">
        <f>L54+H54+D54</f>
        <v>1304</v>
      </c>
      <c r="Q54" s="5">
        <f>M54+I54+E54</f>
        <v>1277</v>
      </c>
      <c r="R54" s="5">
        <f>Q54/P54*100</f>
        <v>97.929447852760731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workbookViewId="0">
      <selection activeCell="F15" sqref="F15"/>
    </sheetView>
  </sheetViews>
  <sheetFormatPr defaultRowHeight="15" x14ac:dyDescent="0.25"/>
  <cols>
    <col min="2" max="2" width="23.5703125" customWidth="1"/>
    <col min="3" max="3" width="17.85546875" customWidth="1"/>
    <col min="4" max="4" width="12.5703125" customWidth="1"/>
    <col min="5" max="5" width="3.7109375" customWidth="1"/>
  </cols>
  <sheetData>
    <row r="2" spans="1:19" x14ac:dyDescent="0.25">
      <c r="B2" t="s">
        <v>24</v>
      </c>
      <c r="C2" t="s">
        <v>25</v>
      </c>
      <c r="D2" s="1" t="s">
        <v>26</v>
      </c>
      <c r="E2" s="1"/>
    </row>
    <row r="3" spans="1:19" x14ac:dyDescent="0.25">
      <c r="A3" s="2">
        <v>43922</v>
      </c>
      <c r="B3" s="3">
        <f>AVERAGE(Period!F6:F12)/100</f>
        <v>0.99141812677508356</v>
      </c>
      <c r="C3" s="3">
        <f>B3</f>
        <v>0.99141812677508356</v>
      </c>
      <c r="D3" s="3">
        <f>97/100</f>
        <v>0.97</v>
      </c>
      <c r="E3" s="3"/>
      <c r="F3" t="s">
        <v>27</v>
      </c>
    </row>
    <row r="4" spans="1:19" x14ac:dyDescent="0.25">
      <c r="A4" s="2">
        <v>43952</v>
      </c>
      <c r="B4" s="3">
        <f>AVERAGE(Period!J6:J12)/100</f>
        <v>0.98379729084616319</v>
      </c>
      <c r="C4" s="3">
        <f>AVERAGE(B3:B4)</f>
        <v>0.98760770881062343</v>
      </c>
      <c r="D4" s="3">
        <f t="shared" ref="D4:D14" si="0">97/100</f>
        <v>0.97</v>
      </c>
      <c r="E4" s="3"/>
      <c r="F4" t="s">
        <v>28</v>
      </c>
    </row>
    <row r="5" spans="1:19" x14ac:dyDescent="0.25">
      <c r="A5" s="2">
        <v>43983</v>
      </c>
      <c r="B5" s="3">
        <f>AVERAGE(Period!N6:N12)/100</f>
        <v>0.99317289639870299</v>
      </c>
      <c r="C5" s="3">
        <f>AVERAGE(B3:B5)</f>
        <v>0.98946277133998317</v>
      </c>
      <c r="D5" s="3">
        <f t="shared" si="0"/>
        <v>0.97</v>
      </c>
      <c r="E5" s="3"/>
      <c r="F5" t="s">
        <v>29</v>
      </c>
    </row>
    <row r="6" spans="1:19" x14ac:dyDescent="0.25">
      <c r="A6" s="2">
        <v>44013</v>
      </c>
      <c r="B6" s="3">
        <f>AVERAGE(Period!F20:F26)/100</f>
        <v>0.98975483513582663</v>
      </c>
      <c r="C6" s="3">
        <f>AVERAGE(B3:B6)</f>
        <v>0.98953578728894409</v>
      </c>
      <c r="D6" s="3">
        <f t="shared" si="0"/>
        <v>0.97</v>
      </c>
      <c r="E6" s="3"/>
      <c r="F6" t="s">
        <v>30</v>
      </c>
    </row>
    <row r="7" spans="1:19" x14ac:dyDescent="0.25">
      <c r="A7" s="2">
        <v>44044</v>
      </c>
      <c r="B7" s="3">
        <f>AVERAGE(Period!J20:J26)/100</f>
        <v>0.98583668473509334</v>
      </c>
      <c r="C7" s="3">
        <f>AVERAGE(B3:B7)</f>
        <v>0.98879596677817394</v>
      </c>
      <c r="D7" s="3">
        <f t="shared" si="0"/>
        <v>0.97</v>
      </c>
      <c r="E7" s="3"/>
      <c r="F7" t="s">
        <v>31</v>
      </c>
    </row>
    <row r="8" spans="1:19" x14ac:dyDescent="0.25">
      <c r="A8" s="2">
        <v>44075</v>
      </c>
      <c r="B8" s="3">
        <f>AVERAGE(Period!N20:N26)/100</f>
        <v>0.97583355500613134</v>
      </c>
      <c r="C8" s="3">
        <f>AVERAGE(B3:B8)</f>
        <v>0.98663556481616688</v>
      </c>
      <c r="D8" s="3">
        <f t="shared" si="0"/>
        <v>0.97</v>
      </c>
      <c r="E8" s="3"/>
      <c r="F8" t="s">
        <v>32</v>
      </c>
    </row>
    <row r="9" spans="1:19" x14ac:dyDescent="0.25">
      <c r="A9" s="2">
        <v>44105</v>
      </c>
      <c r="B9" s="3">
        <f>AVERAGE(Period!F34:F40)/100</f>
        <v>0.97822812108526391</v>
      </c>
      <c r="C9" s="3">
        <f>AVERAGE(B3:B9)</f>
        <v>0.98543450142603795</v>
      </c>
      <c r="D9" s="3">
        <f t="shared" si="0"/>
        <v>0.97</v>
      </c>
      <c r="E9" s="3"/>
      <c r="F9" t="s">
        <v>36</v>
      </c>
    </row>
    <row r="10" spans="1:19" x14ac:dyDescent="0.25">
      <c r="A10" s="2">
        <v>44136</v>
      </c>
      <c r="B10" s="3">
        <f>AVERAGE(Period!J34:J40)/100</f>
        <v>0.99191676670668261</v>
      </c>
      <c r="C10" s="3">
        <f>AVERAGE(B3:B10)</f>
        <v>0.98624478458611853</v>
      </c>
      <c r="D10" s="3">
        <f t="shared" si="0"/>
        <v>0.97</v>
      </c>
      <c r="E10" s="3"/>
      <c r="F10" t="s">
        <v>37</v>
      </c>
    </row>
    <row r="11" spans="1:19" x14ac:dyDescent="0.25">
      <c r="A11" s="2">
        <v>44166</v>
      </c>
      <c r="B11" s="3">
        <f>AVERAGE(Period!N34:N40)/100</f>
        <v>0.98357923109660961</v>
      </c>
      <c r="C11" s="3">
        <f>AVERAGE(B3:B11)</f>
        <v>0.98594861197617312</v>
      </c>
      <c r="D11" s="3">
        <f t="shared" si="0"/>
        <v>0.97</v>
      </c>
      <c r="E11" s="3"/>
      <c r="F11" t="s">
        <v>38</v>
      </c>
    </row>
    <row r="12" spans="1:19" x14ac:dyDescent="0.25">
      <c r="A12" s="2">
        <v>44197</v>
      </c>
      <c r="B12" s="3">
        <f>AVERAGE(Period!F47:F53)/100</f>
        <v>0.95173064274457697</v>
      </c>
      <c r="C12" s="3">
        <f>AVERAGE(B3:B12)</f>
        <v>0.98252681505301354</v>
      </c>
      <c r="D12" s="3">
        <f t="shared" si="0"/>
        <v>0.97</v>
      </c>
      <c r="E12" s="3"/>
      <c r="F12" t="s">
        <v>39</v>
      </c>
      <c r="S12" s="1"/>
    </row>
    <row r="13" spans="1:19" x14ac:dyDescent="0.25">
      <c r="A13" s="2">
        <v>44228</v>
      </c>
      <c r="B13" s="3">
        <f>AVERAGE(Period!J47:J53)/100</f>
        <v>0.98374892814268577</v>
      </c>
      <c r="C13" s="3">
        <f>AVERAGE(B3:B13)</f>
        <v>0.9826379162429838</v>
      </c>
      <c r="D13" s="3">
        <f t="shared" si="0"/>
        <v>0.97</v>
      </c>
      <c r="E13" s="3"/>
      <c r="F13" t="s">
        <v>40</v>
      </c>
    </row>
    <row r="14" spans="1:19" x14ac:dyDescent="0.25">
      <c r="A14" s="2">
        <v>44256</v>
      </c>
      <c r="B14" s="3">
        <f>AVERAGE(Period!N47:N53)/100</f>
        <v>0.98774869609711546</v>
      </c>
      <c r="C14" s="3">
        <f>AVERAGE(B3:B14)</f>
        <v>0.98306381456416148</v>
      </c>
      <c r="D14" s="3">
        <f t="shared" si="0"/>
        <v>0.97</v>
      </c>
      <c r="E14" s="3"/>
      <c r="F14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Period</vt:lpstr>
      <vt:lpstr>Summary</vt:lpstr>
      <vt:lpstr>Sheet3</vt:lpstr>
      <vt:lpstr>Chart1</vt:lpstr>
    </vt:vector>
  </TitlesOfParts>
  <Manager/>
  <Company>Surrey Heath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Parmenter</dc:creator>
  <cp:keywords/>
  <dc:description/>
  <cp:lastModifiedBy>Magdalena Nwokeoma</cp:lastModifiedBy>
  <cp:revision/>
  <dcterms:created xsi:type="dcterms:W3CDTF">2014-06-09T12:18:46Z</dcterms:created>
  <dcterms:modified xsi:type="dcterms:W3CDTF">2021-03-30T17:01:16Z</dcterms:modified>
  <cp:category/>
  <cp:contentStatus/>
</cp:coreProperties>
</file>